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Список планів" sheetId="1" state="visible" r:id="rId2"/>
    <sheet name="Тип процедури" sheetId="2" state="visible" r:id="rId3"/>
    <sheet name="Валюти" sheetId="3" state="visible" r:id="rId4"/>
    <sheet name="Рік" sheetId="4" state="visible" r:id="rId5"/>
    <sheet name="Початок проведення закупівлі" sheetId="5" state="visible" r:id="rId6"/>
    <sheet name="КЕКВ" sheetId="6" state="visible" r:id="rId7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<sst xmlns="http://schemas.openxmlformats.org/spreadsheetml/2006/main" count="505" uniqueCount="193">
  <si>
    <t xml:space="preserve">ФОРМА РІЧНОГО ПЛАНУ</t>
  </si>
  <si>
    <t xml:space="preserve">Код предмета закупівлі відповідно до ДК 021:2015</t>
  </si>
  <si>
    <t xml:space="preserve">Код предмета закупівлі відповідно до ДК (опційно)</t>
  </si>
  <si>
    <t xml:space="preserve">Конкретна назва предмета закупівлі</t>
  </si>
  <si>
    <t xml:space="preserve">Код згідно з КЕКВ (для бюджетних коштів)</t>
  </si>
  <si>
    <t xml:space="preserve">Розмір бюджетного призначення за кошторисом або очікувана вартість предмета закупівлі</t>
  </si>
  <si>
    <t xml:space="preserve">Валюта процедури</t>
  </si>
  <si>
    <t xml:space="preserve">Процедура закупівлі</t>
  </si>
  <si>
    <t xml:space="preserve">Орієнтовний початок проведення процедури закупівлі</t>
  </si>
  <si>
    <t xml:space="preserve">Рік проведення процедури</t>
  </si>
  <si>
    <t xml:space="preserve">Примітки</t>
  </si>
  <si>
    <t xml:space="preserve">Ідентифікатор проекту </t>
  </si>
  <si>
    <t xml:space="preserve">ЕДРПОУ або E-mail підрозділу</t>
  </si>
  <si>
    <t xml:space="preserve">1</t>
  </si>
  <si>
    <t xml:space="preserve">2</t>
  </si>
  <si>
    <t xml:space="preserve">3</t>
  </si>
  <si>
    <t xml:space="preserve">4</t>
  </si>
  <si>
    <t xml:space="preserve">5</t>
  </si>
  <si>
    <t xml:space="preserve">6</t>
  </si>
  <si>
    <t xml:space="preserve">7</t>
  </si>
  <si>
    <t xml:space="preserve">8</t>
  </si>
  <si>
    <t xml:space="preserve">9</t>
  </si>
  <si>
    <t xml:space="preserve">10</t>
  </si>
  <si>
    <t xml:space="preserve">11</t>
  </si>
  <si>
    <t xml:space="preserve">12</t>
  </si>
  <si>
    <t xml:space="preserve">13</t>
  </si>
  <si>
    <t xml:space="preserve">14</t>
  </si>
  <si>
    <t xml:space="preserve">45110000-1</t>
  </si>
  <si>
    <t xml:space="preserve"/>
  </si>
  <si>
    <t xml:space="preserve">Земляні роботи на водопровідних і каналізаційних мережах</t>
  </si>
  <si>
    <t xml:space="preserve">UAH</t>
  </si>
  <si>
    <t xml:space="preserve">Без застосування електронної системи</t>
  </si>
  <si>
    <t xml:space="preserve">01.05.2019</t>
  </si>
  <si>
    <t xml:space="preserve">51210000-7</t>
  </si>
  <si>
    <t xml:space="preserve">Установка та монтаж лічильника води</t>
  </si>
  <si>
    <t xml:space="preserve">01.04.2019</t>
  </si>
  <si>
    <t xml:space="preserve">44161200-8</t>
  </si>
  <si>
    <t xml:space="preserve">Труби ПЕ 100 SDR 17 та SDR 11</t>
  </si>
  <si>
    <t xml:space="preserve">Відкриті торги</t>
  </si>
  <si>
    <t xml:space="preserve">01.03.2019</t>
  </si>
  <si>
    <t xml:space="preserve">79421200-3</t>
  </si>
  <si>
    <t xml:space="preserve">Розробка проекту нормативів гранично-допустимого скиду для двох випусків зворотних вод МКП "Покровводоканал" та "Правил приймання стічних вод споживачів у каналізаційну систему м.Покров"</t>
  </si>
  <si>
    <t xml:space="preserve">30197600-2</t>
  </si>
  <si>
    <t xml:space="preserve">Папір офісний А4</t>
  </si>
  <si>
    <t xml:space="preserve">Допорогові закупівлі</t>
  </si>
  <si>
    <t xml:space="preserve">38310000-1</t>
  </si>
  <si>
    <t xml:space="preserve">Ваги аналітичні AS220/R2</t>
  </si>
  <si>
    <t xml:space="preserve">01.02.2019</t>
  </si>
  <si>
    <t xml:space="preserve">09310000-5</t>
  </si>
  <si>
    <t xml:space="preserve">Електрична енергія</t>
  </si>
  <si>
    <t xml:space="preserve">Переговорна процедура (скорочена)</t>
  </si>
  <si>
    <t xml:space="preserve">Підстава: п.4 ч.2, ч.3 ст.35 З.У."Про публічні закупівлі" (замовником було двічі відмінено тендер (відкриті торги з публікацією англійською мовою) для закупівлі електричної енергії через відсутність достатньої кількості учасників)</t>
  </si>
  <si>
    <t xml:space="preserve">38421100-3</t>
  </si>
  <si>
    <t xml:space="preserve">Лічильник води</t>
  </si>
  <si>
    <t xml:space="preserve">18831000-3</t>
  </si>
  <si>
    <t xml:space="preserve">Черевики із захисним металевим підноском</t>
  </si>
  <si>
    <t xml:space="preserve">18130000-9</t>
  </si>
  <si>
    <t xml:space="preserve">Спеціальний робочий одяг</t>
  </si>
  <si>
    <t xml:space="preserve">01.01.2019</t>
  </si>
  <si>
    <t xml:space="preserve">45232420-2</t>
  </si>
  <si>
    <t xml:space="preserve">Поточний ремонт обладнання та об’єктів каналізаційних мереж</t>
  </si>
  <si>
    <t xml:space="preserve">50110000-9</t>
  </si>
  <si>
    <t xml:space="preserve">Послуги з ремонту автотранспорту</t>
  </si>
  <si>
    <t xml:space="preserve">34330000-9</t>
  </si>
  <si>
    <t xml:space="preserve">Автозапчастини</t>
  </si>
  <si>
    <t xml:space="preserve">72250000-2</t>
  </si>
  <si>
    <t xml:space="preserve">Супровід програмного забезпечення</t>
  </si>
  <si>
    <t xml:space="preserve">79710000-4</t>
  </si>
  <si>
    <t xml:space="preserve">Охоронні послуги</t>
  </si>
  <si>
    <t xml:space="preserve">01.12.2018</t>
  </si>
  <si>
    <t xml:space="preserve">90470000-2</t>
  </si>
  <si>
    <t xml:space="preserve">Послуги по прочищенню каналізаційних мереж та колекторів</t>
  </si>
  <si>
    <t xml:space="preserve">09122110-4</t>
  </si>
  <si>
    <t xml:space="preserve">Газ пропан (скраплений)</t>
  </si>
  <si>
    <t xml:space="preserve">09123000-7</t>
  </si>
  <si>
    <t xml:space="preserve">Газ метан (природний)</t>
  </si>
  <si>
    <t xml:space="preserve">09130000-9</t>
  </si>
  <si>
    <t xml:space="preserve">Бензин А-92, дизельне паливо</t>
  </si>
  <si>
    <t xml:space="preserve">24312220-2</t>
  </si>
  <si>
    <t xml:space="preserve">Гіпохлорит натрію  марки «Б»</t>
  </si>
  <si>
    <t xml:space="preserve">24310000-0</t>
  </si>
  <si>
    <t xml:space="preserve">Гідроксихлорид алюмінію (коагулянт)</t>
  </si>
  <si>
    <t xml:space="preserve">Відкриті торги з публікацією англійською мовою</t>
  </si>
  <si>
    <t xml:space="preserve">01.11.2018</t>
  </si>
  <si>
    <t xml:space="preserve">24311900-6</t>
  </si>
  <si>
    <t xml:space="preserve">Хлор рідкий</t>
  </si>
  <si>
    <t xml:space="preserve">42122230-1</t>
  </si>
  <si>
    <t xml:space="preserve">Дозувальний насос DDA 60-10 АR-РVС/Е/С-F</t>
  </si>
  <si>
    <t xml:space="preserve">01.10.2018</t>
  </si>
  <si>
    <t xml:space="preserve">42160000-8</t>
  </si>
  <si>
    <t xml:space="preserve">Опалювальний котел</t>
  </si>
  <si>
    <t xml:space="preserve">01.09.2018</t>
  </si>
  <si>
    <t xml:space="preserve">45233142-6</t>
  </si>
  <si>
    <t xml:space="preserve">Поточний ремонт доріг</t>
  </si>
  <si>
    <t xml:space="preserve">01.08.2018</t>
  </si>
  <si>
    <t xml:space="preserve">45259100-8</t>
  </si>
  <si>
    <t xml:space="preserve">Ремонт турбоповітродувки ТВ 80-1,4</t>
  </si>
  <si>
    <t xml:space="preserve">01.07.2018</t>
  </si>
  <si>
    <t xml:space="preserve">44482200-4</t>
  </si>
  <si>
    <t xml:space="preserve">Пожежні гідранти підземні</t>
  </si>
  <si>
    <t xml:space="preserve">31210000-1</t>
  </si>
  <si>
    <t xml:space="preserve">Шафа керування запірною арматурою</t>
  </si>
  <si>
    <t xml:space="preserve">4 шт.</t>
  </si>
  <si>
    <t xml:space="preserve">31121100-1</t>
  </si>
  <si>
    <t xml:space="preserve">Дизель-генератор</t>
  </si>
  <si>
    <t xml:space="preserve">01.06.2018</t>
  </si>
  <si>
    <t xml:space="preserve">44310000-6</t>
  </si>
  <si>
    <t xml:space="preserve">Колючі дротяні загородження «Єгоза-Козачка 450/3»</t>
  </si>
  <si>
    <t xml:space="preserve">42993100-4</t>
  </si>
  <si>
    <t xml:space="preserve">Хлоратор води «ЛОНИИ-100КМ» та обладнання для хлоратора води</t>
  </si>
  <si>
    <t xml:space="preserve">01.05.2018</t>
  </si>
  <si>
    <t xml:space="preserve">Роботи пов'язані із землерийними роботами і демонтажем трубопроводів</t>
  </si>
  <si>
    <t xml:space="preserve">35120000-1</t>
  </si>
  <si>
    <t xml:space="preserve">Облаштування комплексу технічних засобів системи контролю і управління доступом</t>
  </si>
  <si>
    <t xml:space="preserve">45231300-8</t>
  </si>
  <si>
    <t xml:space="preserve">Роботи з прокладання водопроводу холодної питної води по вул. Горького в м.Покров Дніпропетровської обл.</t>
  </si>
  <si>
    <t xml:space="preserve">42120000-6</t>
  </si>
  <si>
    <t xml:space="preserve">Насосний агрегат DAB NKP-G 32-125.1/140/A/BAQE/2.2/2</t>
  </si>
  <si>
    <t xml:space="preserve">01.04.2018</t>
  </si>
  <si>
    <t xml:space="preserve">open_belowThreshold</t>
  </si>
  <si>
    <t xml:space="preserve">open_aboveThresholdUA</t>
  </si>
  <si>
    <t xml:space="preserve">Переговорна процедура для потреб оборони</t>
  </si>
  <si>
    <t xml:space="preserve">open_aboveThresholdUA.defense</t>
  </si>
  <si>
    <t xml:space="preserve">open_aboveThresholdEU</t>
  </si>
  <si>
    <t xml:space="preserve">Звіт про укладений договір</t>
  </si>
  <si>
    <t xml:space="preserve">limited_reporting</t>
  </si>
  <si>
    <t xml:space="preserve">Переговорна процедура</t>
  </si>
  <si>
    <t xml:space="preserve">limited_negotiation</t>
  </si>
  <si>
    <t xml:space="preserve">limited_negotiation.quick</t>
  </si>
  <si>
    <t xml:space="preserve">Конкурентний діалог 1-ий етап</t>
  </si>
  <si>
    <t xml:space="preserve">open_competitiveDialogueUA</t>
  </si>
  <si>
    <t xml:space="preserve">Конкурентний діалог з публікацією англійською мовою 1-ий етап</t>
  </si>
  <si>
    <t xml:space="preserve">open_competitiveDialogueEU</t>
  </si>
  <si>
    <t xml:space="preserve">USD</t>
  </si>
  <si>
    <t xml:space="preserve">EUR</t>
  </si>
  <si>
    <t xml:space="preserve">RUB</t>
  </si>
  <si>
    <t xml:space="preserve">GBP</t>
  </si>
  <si>
    <t xml:space="preserve">Поточні видатки</t>
  </si>
  <si>
    <t xml:space="preserve">Оплата праці і нарахування на заробітну плату</t>
  </si>
  <si>
    <t xml:space="preserve">Оплата праці</t>
  </si>
  <si>
    <t xml:space="preserve">Заробітна плата</t>
  </si>
  <si>
    <t xml:space="preserve">Грошове забезпечення військовослужбовців</t>
  </si>
  <si>
    <t xml:space="preserve">Нарахування на оплату праці</t>
  </si>
  <si>
    <t xml:space="preserve">Використання товарів і послуг</t>
  </si>
  <si>
    <t xml:space="preserve">Предмети, матеріали, обладнання та інвентар</t>
  </si>
  <si>
    <t xml:space="preserve">Медикаменти та перев'язувальні матеріали</t>
  </si>
  <si>
    <t xml:space="preserve">Продукти харчування</t>
  </si>
  <si>
    <t xml:space="preserve">Оплата послуг (крім комунальних)</t>
  </si>
  <si>
    <t xml:space="preserve">Видатки на відрядження</t>
  </si>
  <si>
    <t xml:space="preserve">Видатки та заходи спеціального призначення</t>
  </si>
  <si>
    <t xml:space="preserve">Оплата комунальних послуг та енергоносіїв</t>
  </si>
  <si>
    <t xml:space="preserve">Оплата теплопостачання</t>
  </si>
  <si>
    <t xml:space="preserve">Оплата водопостачання та водовідведення</t>
  </si>
  <si>
    <t xml:space="preserve">Оплата електроенергії</t>
  </si>
  <si>
    <t xml:space="preserve">Оплата природного газу</t>
  </si>
  <si>
    <t xml:space="preserve">Оплата інших енергоносіїв</t>
  </si>
  <si>
    <t xml:space="preserve">Оплата Енергосервісу</t>
  </si>
  <si>
    <t xml:space="preserve">Дослідження і розробки, окремі заходи по реалізації державних (регіональних) програм</t>
  </si>
  <si>
    <t xml:space="preserve">Дослідження і розробки, окремі заходи розвитку по реалізації державних (регіональних) програм</t>
  </si>
  <si>
    <t xml:space="preserve">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</si>
  <si>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</t>
  </si>
  <si>
    <t xml:space="preserve">Обслуговування внутрішніх боргових зобов’язань</t>
  </si>
  <si>
    <t xml:space="preserve">Обслуговування зовнішніх боргових зобов’язань</t>
  </si>
  <si>
    <t xml:space="preserve">Поточні трансферти</t>
  </si>
  <si>
    <t xml:space="preserve">Субсидії та поточні трансферти підприємствам (установам, організаціям)</t>
  </si>
  <si>
    <t xml:space="preserve">Поточні трансферти органам державного управління інших рівнів</t>
  </si>
  <si>
    <t xml:space="preserve">Поточні трансферти урядам іноземних держав та міжнародним організаціям</t>
  </si>
  <si>
    <t xml:space="preserve">Соціальне забезпечення</t>
  </si>
  <si>
    <t xml:space="preserve">Виплата пенсій і допомоги</t>
  </si>
  <si>
    <t xml:space="preserve">Стипендії</t>
  </si>
  <si>
    <t xml:space="preserve">Інші виплати населенню</t>
  </si>
  <si>
    <t xml:space="preserve">Інші поточні видатки</t>
  </si>
  <si>
    <t xml:space="preserve">Капітальні видатки</t>
  </si>
  <si>
    <t xml:space="preserve">Придбання основного капіталу</t>
  </si>
  <si>
    <t xml:space="preserve">Придбання обладнання і предметів довгострокового користування</t>
  </si>
  <si>
    <t xml:space="preserve">Капітальне будівництво (придбання)</t>
  </si>
  <si>
    <t xml:space="preserve">Капітальне будівництво (придбання) житла</t>
  </si>
  <si>
    <t xml:space="preserve">Капітальне будівництво (придбання) інших об'єктів</t>
  </si>
  <si>
    <t xml:space="preserve">Капітальний ремонт</t>
  </si>
  <si>
    <t xml:space="preserve">Капітальний ремонт житлового фонду (приміщень)</t>
  </si>
  <si>
    <t xml:space="preserve">Капітальний ремонт інших об’єктів</t>
  </si>
  <si>
    <t xml:space="preserve">Реконструкція та реставрація</t>
  </si>
  <si>
    <t xml:space="preserve">Реконструкція житлового фонду (приміщень)</t>
  </si>
  <si>
    <t xml:space="preserve">Реконструкція та реставрація інших об’єктів</t>
  </si>
  <si>
    <t xml:space="preserve">Реставрація пам'яток культури, історії та архітектури</t>
  </si>
  <si>
    <t xml:space="preserve">Створення державних запасів і резервів</t>
  </si>
  <si>
    <t xml:space="preserve">Придбання землі та нематеріальних активів</t>
  </si>
  <si>
    <t xml:space="preserve">Капітальні трансферти</t>
  </si>
  <si>
    <t xml:space="preserve">Капітальні трансферти підприємствам (установам, організаціям)</t>
  </si>
  <si>
    <t xml:space="preserve">Капітальні трансферти органам державного управління інших рівнів</t>
  </si>
  <si>
    <t xml:space="preserve">Капітальні трансферти урядам іноземних держав та міжнародним організаціям</t>
  </si>
  <si>
    <t xml:space="preserve">Капітальні трансферти населенню</t>
  </si>
  <si>
    <t xml:space="preserve">Нерозподілені видатки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</si>
</sst>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\ [$руб.-419];[RED]\-#,##0.00\ [$руб.-419]"/>
    <numFmt numFmtId="166" formatCode="0.00"/>
    <numFmt numFmtId="167" formatCode="@"/>
    <numFmt numFmtId="168" formatCode="DD/MM/YYYY"/>
  </numFmts>
  <fonts count="9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u val="single"/>
      <sz val="10"/>
      <name val="Mangal"/>
      <family val="2"/>
    </font>
    <font>
      <sz val="10"/>
      <name val="Mangal"/>
      <family val="2"/>
    </font>
    <font>
      <b val="true"/>
      <sz val="15"/>
      <name val="Times New Roman"/>
      <family val="1"/>
    </font>
    <font>
      <b val="true"/>
      <sz val="12"/>
      <name val="Times New Roman"/>
      <family val="1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dashed"/>
      <right style="dashed"/>
      <top style="dashed"/>
      <bottom style="dashed"/>
      <diagonal/>
    </border>
  </borders>
  <cellStyleXfs count="24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false" applyProtection="false"/>
    <xf numFmtId="165" fontId="4" fillId="0" borderId="0" applyFont="true" applyBorder="false" applyAlignment="false" applyProtection="false"/>
    <xf numFmtId="164" fontId="5" fillId="0" borderId="0" applyFont="true" applyBorder="false" applyAlignment="true" applyProtection="false">
      <alignment horizontal="center" vertical="bottom" textRotation="0" wrapText="false" indent="0" shrinkToFit="false"/>
    </xf>
    <xf numFmtId="164" fontId="5" fillId="0" borderId="0" applyFont="true" applyBorder="false" applyAlignment="true" applyProtection="false">
      <alignment horizontal="center" vertical="bottom" textRotation="90" wrapText="false" indent="0" shrinkToFit="false"/>
    </xf>
  </cellStyleXfs>
  <cellXfs count="1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10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Результат" xfId="20"/>
    <cellStyle name="Результат2" xfId="21"/>
    <cellStyle name="Заголовок" xfId="22"/>
    <cellStyle name="Заголовок1" xfId="23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3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3" activeCellId="0" sqref="A3"/>
    </sheetView>
  </sheetViews>
  <sheetFormatPr defaultRowHeight="12.8" zeroHeight="false" outlineLevelRow="0" outlineLevelCol="0"/>
  <cols>
    <col collapsed="false" customWidth="true" hidden="false" outlineLevel="0" max="1" min="1" style="0" width="38.92"/>
    <col collapsed="false" customWidth="true" hidden="false" outlineLevel="0" max="2" min="2" style="0" width="32.58"/>
    <col collapsed="false" customWidth="true" hidden="false" outlineLevel="0" max="3" min="3" style="1" width="28.14"/>
    <col collapsed="false" customWidth="true" hidden="false" outlineLevel="0" max="4" min="4" style="0" width="21.54"/>
    <col collapsed="false" customWidth="true" hidden="false" outlineLevel="0" max="5" min="5" style="2" width="21.29"/>
    <col collapsed="false" customWidth="true" hidden="false" outlineLevel="0" max="6" min="6" style="2" width="24.29"/>
    <col collapsed="false" customWidth="true" hidden="false" outlineLevel="0" max="7" min="7" style="1" width="24.29"/>
    <col collapsed="false" customWidth="true" hidden="false" outlineLevel="0" max="8" min="8" style="2" width="23.42"/>
    <col collapsed="false" customWidth="true" hidden="false" outlineLevel="0" max="9" min="9" style="2" width="30.74"/>
    <col collapsed="false" customWidth="true" hidden="false" outlineLevel="0" max="10" min="10" style="2" width="43.42"/>
    <col collapsed="false" customWidth="true" hidden="false" outlineLevel="0" max="11" min="11" style="2" width="20.71"/>
    <col collapsed="false" customWidth="true" hidden="false" outlineLevel="0" max="12" min="12" style="3" width="64.7"/>
    <col collapsed="false" customWidth="true" hidden="false" outlineLevel="0" max="13" min="13" style="0" width="17.21"/>
    <col collapsed="false" customWidth="true" hidden="false" outlineLevel="0" max="14" min="14" style="0" width="25.81"/>
    <col collapsed="false" customWidth="true" hidden="false" outlineLevel="0" max="1025" min="15" style="0" width="8.67"/>
  </cols>
  <sheetData>
    <row r="1" s="5" customFormat="true" ht="60.4" hidden="false" customHeight="true" outlineLevel="0" collapsed="false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customFormat="false" ht="77.6" hidden="false" customHeight="true" outlineLevel="0" collapsed="false">
      <c r="A2" s="6" t="s">
        <v>1</v>
      </c>
      <c r="B2" s="6" t="s">
        <v>2</v>
      </c>
      <c r="C2" s="6" t="s">
        <v>3</v>
      </c>
      <c r="D2" s="6" t="s">
        <v>4</v>
      </c>
      <c r="E2" s="6" t="s">
        <v>4</v>
      </c>
      <c r="F2" s="6" t="s">
        <v>4</v>
      </c>
      <c r="G2" s="6" t="s">
        <v>5</v>
      </c>
      <c r="H2" s="6" t="s">
        <v>6</v>
      </c>
      <c r="I2" s="6" t="s">
        <v>7</v>
      </c>
      <c r="J2" s="6" t="s">
        <v>8</v>
      </c>
      <c r="K2" s="6" t="s">
        <v>9</v>
      </c>
      <c r="L2" s="6" t="s">
        <v>10</v>
      </c>
      <c r="M2" s="6" t="s">
        <v>11</v>
      </c>
      <c r="N2" s="6" t="s">
        <v>12</v>
      </c>
    </row>
    <row r="3" customFormat="false" ht="12.8" hidden="false" customHeight="true" outlineLevel="0" collapsed="false">
      <c r="A3" s="7" t="s">
        <v>13</v>
      </c>
      <c r="B3" s="7" t="s">
        <v>14</v>
      </c>
      <c r="C3" s="7" t="s">
        <v>15</v>
      </c>
      <c r="D3" s="7" t="s">
        <v>16</v>
      </c>
      <c r="E3" s="7" t="s">
        <v>17</v>
      </c>
      <c r="F3" s="7" t="s">
        <v>18</v>
      </c>
      <c r="G3" s="7" t="s">
        <v>19</v>
      </c>
      <c r="H3" s="7" t="s">
        <v>20</v>
      </c>
      <c r="I3" s="7" t="s">
        <v>21</v>
      </c>
      <c r="J3" s="7" t="s">
        <v>22</v>
      </c>
      <c r="K3" s="7" t="s">
        <v>23</v>
      </c>
      <c r="L3" s="7" t="s">
        <v>24</v>
      </c>
      <c r="M3" s="7" t="s">
        <v>25</v>
      </c>
      <c r="N3" s="7" t="s">
        <v>26</v>
      </c>
    </row>
    <row r="4" customFormat="false" ht="12.8" hidden="false" customHeight="false" outlineLevel="0" collapsed="false">
      <c r="A4" s="8" t="s">
        <v>27</v>
      </c>
      <c r="B4" s="8" t="s">
        <v>28</v>
      </c>
      <c r="C4" s="8" t="s">
        <v>29</v>
      </c>
      <c r="D4" s="2" t="s">
        <v>28</v>
      </c>
      <c r="E4" s="2" t="s">
        <v>28</v>
      </c>
      <c r="F4" s="2" t="s">
        <v>28</v>
      </c>
      <c r="G4" s="1" t="n">
        <v>99000</v>
      </c>
      <c r="H4" s="2" t="s">
        <v>30</v>
      </c>
      <c r="I4" s="2" t="s">
        <v>31</v>
      </c>
      <c r="J4" s="2" t="s">
        <v>32</v>
      </c>
      <c r="K4" s="0" t="n">
        <v>2019</v>
      </c>
      <c r="L4" s="8" t="s">
        <v>28</v>
      </c>
      <c r="M4" s="0" t="n">
        <v>8160965</v>
      </c>
      <c r="N4" s="0" t="s">
        <v>28</v>
      </c>
    </row>
    <row r="5" customFormat="false" ht="12.8" hidden="false" customHeight="false" outlineLevel="0" collapsed="false">
      <c r="A5" s="8" t="s">
        <v>33</v>
      </c>
      <c r="B5" s="8" t="s">
        <v>28</v>
      </c>
      <c r="C5" s="8" t="s">
        <v>34</v>
      </c>
      <c r="D5" s="2" t="s">
        <v>28</v>
      </c>
      <c r="E5" s="2" t="s">
        <v>28</v>
      </c>
      <c r="F5" s="2" t="s">
        <v>28</v>
      </c>
      <c r="G5" s="1" t="n">
        <v>58000</v>
      </c>
      <c r="H5" s="2" t="s">
        <v>30</v>
      </c>
      <c r="I5" s="2" t="s">
        <v>31</v>
      </c>
      <c r="J5" s="2" t="s">
        <v>35</v>
      </c>
      <c r="K5" s="0" t="n">
        <v>2019</v>
      </c>
      <c r="L5" s="8" t="s">
        <v>28</v>
      </c>
      <c r="M5" s="0" t="n">
        <v>8011850</v>
      </c>
      <c r="N5" s="0" t="s">
        <v>28</v>
      </c>
    </row>
    <row r="6" customFormat="false" ht="12.8" hidden="false" customHeight="false" outlineLevel="0" collapsed="false">
      <c r="A6" s="8" t="s">
        <v>36</v>
      </c>
      <c r="B6" s="8" t="s">
        <v>28</v>
      </c>
      <c r="C6" s="8" t="s">
        <v>37</v>
      </c>
      <c r="D6" s="2" t="s">
        <v>28</v>
      </c>
      <c r="E6" s="2" t="s">
        <v>28</v>
      </c>
      <c r="F6" s="2" t="s">
        <v>28</v>
      </c>
      <c r="G6" s="1" t="n">
        <v>3988016</v>
      </c>
      <c r="H6" s="2" t="s">
        <v>30</v>
      </c>
      <c r="I6" s="2" t="s">
        <v>38</v>
      </c>
      <c r="J6" s="2" t="s">
        <v>39</v>
      </c>
      <c r="K6" s="0" t="n">
        <v>2019</v>
      </c>
      <c r="L6" s="8" t="s">
        <v>28</v>
      </c>
      <c r="M6" s="0" t="n">
        <v>7908902</v>
      </c>
      <c r="N6" s="0" t="s">
        <v>28</v>
      </c>
    </row>
    <row r="7" customFormat="false" ht="12.8" hidden="false" customHeight="false" outlineLevel="0" collapsed="false">
      <c r="A7" s="8" t="s">
        <v>40</v>
      </c>
      <c r="B7" s="8" t="s">
        <v>28</v>
      </c>
      <c r="C7" s="8" t="s">
        <v>41</v>
      </c>
      <c r="D7" s="2" t="s">
        <v>28</v>
      </c>
      <c r="E7" s="2" t="s">
        <v>28</v>
      </c>
      <c r="F7" s="2" t="s">
        <v>28</v>
      </c>
      <c r="G7" s="1" t="n">
        <v>54000</v>
      </c>
      <c r="H7" s="2" t="s">
        <v>30</v>
      </c>
      <c r="I7" s="2" t="s">
        <v>31</v>
      </c>
      <c r="J7" s="2" t="s">
        <v>39</v>
      </c>
      <c r="K7" s="0" t="n">
        <v>2019</v>
      </c>
      <c r="L7" s="8" t="s">
        <v>28</v>
      </c>
      <c r="M7" s="0" t="n">
        <v>7810290</v>
      </c>
      <c r="N7" s="0" t="s">
        <v>28</v>
      </c>
    </row>
    <row r="8" customFormat="false" ht="12.8" hidden="false" customHeight="false" outlineLevel="0" collapsed="false">
      <c r="A8" s="8" t="s">
        <v>42</v>
      </c>
      <c r="B8" s="8" t="s">
        <v>28</v>
      </c>
      <c r="C8" s="8" t="s">
        <v>43</v>
      </c>
      <c r="D8" s="2" t="s">
        <v>28</v>
      </c>
      <c r="E8" s="2" t="s">
        <v>28</v>
      </c>
      <c r="F8" s="2" t="s">
        <v>28</v>
      </c>
      <c r="G8" s="1" t="n">
        <v>14500</v>
      </c>
      <c r="H8" s="2" t="s">
        <v>30</v>
      </c>
      <c r="I8" s="2" t="s">
        <v>44</v>
      </c>
      <c r="J8" s="2" t="s">
        <v>39</v>
      </c>
      <c r="K8" s="0" t="n">
        <v>2019</v>
      </c>
      <c r="L8" s="8" t="s">
        <v>28</v>
      </c>
      <c r="M8" s="0" t="n">
        <v>7689754</v>
      </c>
      <c r="N8" s="0" t="s">
        <v>28</v>
      </c>
    </row>
    <row r="9" customFormat="false" ht="12.8" hidden="false" customHeight="false" outlineLevel="0" collapsed="false">
      <c r="A9" s="8" t="s">
        <v>45</v>
      </c>
      <c r="B9" s="8" t="s">
        <v>28</v>
      </c>
      <c r="C9" s="8" t="s">
        <v>46</v>
      </c>
      <c r="D9" s="2" t="s">
        <v>28</v>
      </c>
      <c r="E9" s="2" t="s">
        <v>28</v>
      </c>
      <c r="F9" s="2" t="s">
        <v>28</v>
      </c>
      <c r="G9" s="1" t="n">
        <v>24500</v>
      </c>
      <c r="H9" s="2" t="s">
        <v>30</v>
      </c>
      <c r="I9" s="2" t="s">
        <v>44</v>
      </c>
      <c r="J9" s="2" t="s">
        <v>47</v>
      </c>
      <c r="K9" s="0" t="n">
        <v>2019</v>
      </c>
      <c r="L9" s="8" t="s">
        <v>28</v>
      </c>
      <c r="M9" s="0" t="n">
        <v>7603070</v>
      </c>
      <c r="N9" s="0" t="s">
        <v>28</v>
      </c>
    </row>
    <row r="10" customFormat="false" ht="12.8" hidden="false" customHeight="false" outlineLevel="0" collapsed="false">
      <c r="A10" s="8" t="s">
        <v>48</v>
      </c>
      <c r="B10" s="8" t="s">
        <v>28</v>
      </c>
      <c r="C10" s="8" t="s">
        <v>49</v>
      </c>
      <c r="D10" s="2" t="s">
        <v>28</v>
      </c>
      <c r="E10" s="2" t="s">
        <v>28</v>
      </c>
      <c r="F10" s="2" t="s">
        <v>28</v>
      </c>
      <c r="G10" s="1" t="n">
        <v>13803350</v>
      </c>
      <c r="H10" s="2" t="s">
        <v>30</v>
      </c>
      <c r="I10" s="2" t="s">
        <v>50</v>
      </c>
      <c r="J10" s="2" t="s">
        <v>47</v>
      </c>
      <c r="K10" s="0" t="n">
        <v>2019</v>
      </c>
      <c r="L10" s="8" t="s">
        <v>51</v>
      </c>
      <c r="M10" s="0" t="n">
        <v>7471362</v>
      </c>
      <c r="N10" s="0" t="s">
        <v>28</v>
      </c>
    </row>
    <row r="11" customFormat="false" ht="12.8" hidden="false" customHeight="false" outlineLevel="0" collapsed="false">
      <c r="A11" s="8" t="s">
        <v>52</v>
      </c>
      <c r="B11" s="8" t="s">
        <v>28</v>
      </c>
      <c r="C11" s="8" t="s">
        <v>53</v>
      </c>
      <c r="D11" s="2" t="s">
        <v>28</v>
      </c>
      <c r="E11" s="2" t="s">
        <v>28</v>
      </c>
      <c r="F11" s="2" t="s">
        <v>28</v>
      </c>
      <c r="G11" s="1" t="n">
        <v>158000</v>
      </c>
      <c r="H11" s="2" t="s">
        <v>30</v>
      </c>
      <c r="I11" s="2" t="s">
        <v>31</v>
      </c>
      <c r="J11" s="2" t="s">
        <v>47</v>
      </c>
      <c r="K11" s="0" t="n">
        <v>2019</v>
      </c>
      <c r="L11" s="8" t="s">
        <v>28</v>
      </c>
      <c r="M11" s="0" t="n">
        <v>7435631</v>
      </c>
      <c r="N11" s="0" t="s">
        <v>28</v>
      </c>
    </row>
    <row r="12" customFormat="false" ht="12.8" hidden="false" customHeight="false" outlineLevel="0" collapsed="false">
      <c r="A12" s="8" t="s">
        <v>54</v>
      </c>
      <c r="B12" s="8" t="s">
        <v>28</v>
      </c>
      <c r="C12" s="8" t="s">
        <v>55</v>
      </c>
      <c r="D12" s="2" t="s">
        <v>28</v>
      </c>
      <c r="E12" s="2" t="s">
        <v>28</v>
      </c>
      <c r="F12" s="2" t="s">
        <v>28</v>
      </c>
      <c r="G12" s="1" t="n">
        <v>48000</v>
      </c>
      <c r="H12" s="2" t="s">
        <v>30</v>
      </c>
      <c r="I12" s="2" t="s">
        <v>44</v>
      </c>
      <c r="J12" s="2" t="s">
        <v>47</v>
      </c>
      <c r="K12" s="0" t="n">
        <v>2019</v>
      </c>
      <c r="L12" s="8" t="s">
        <v>28</v>
      </c>
      <c r="M12" s="0" t="n">
        <v>7386841</v>
      </c>
      <c r="N12" s="0" t="s">
        <v>28</v>
      </c>
    </row>
    <row r="13" customFormat="false" ht="12.8" hidden="false" customHeight="false" outlineLevel="0" collapsed="false">
      <c r="A13" s="8" t="s">
        <v>56</v>
      </c>
      <c r="B13" s="8" t="s">
        <v>28</v>
      </c>
      <c r="C13" s="8" t="s">
        <v>57</v>
      </c>
      <c r="D13" s="2" t="s">
        <v>28</v>
      </c>
      <c r="E13" s="2" t="s">
        <v>28</v>
      </c>
      <c r="F13" s="2" t="s">
        <v>28</v>
      </c>
      <c r="G13" s="1" t="n">
        <v>57000</v>
      </c>
      <c r="H13" s="2" t="s">
        <v>30</v>
      </c>
      <c r="I13" s="2" t="s">
        <v>44</v>
      </c>
      <c r="J13" s="2" t="s">
        <v>58</v>
      </c>
      <c r="K13" s="0" t="n">
        <v>2019</v>
      </c>
      <c r="L13" s="8" t="s">
        <v>28</v>
      </c>
      <c r="M13" s="0" t="n">
        <v>7261463</v>
      </c>
      <c r="N13" s="0" t="s">
        <v>28</v>
      </c>
    </row>
    <row r="14" customFormat="false" ht="12.8" hidden="false" customHeight="false" outlineLevel="0" collapsed="false">
      <c r="A14" s="8" t="s">
        <v>59</v>
      </c>
      <c r="B14" s="8" t="s">
        <v>28</v>
      </c>
      <c r="C14" s="8" t="s">
        <v>60</v>
      </c>
      <c r="D14" s="2" t="s">
        <v>28</v>
      </c>
      <c r="E14" s="2" t="s">
        <v>28</v>
      </c>
      <c r="F14" s="2" t="s">
        <v>28</v>
      </c>
      <c r="G14" s="1" t="n">
        <v>850000</v>
      </c>
      <c r="H14" s="2" t="s">
        <v>30</v>
      </c>
      <c r="I14" s="2" t="s">
        <v>31</v>
      </c>
      <c r="J14" s="2" t="s">
        <v>58</v>
      </c>
      <c r="K14" s="0" t="n">
        <v>2019</v>
      </c>
      <c r="L14" s="8" t="s">
        <v>28</v>
      </c>
      <c r="M14" s="0" t="n">
        <v>7205484</v>
      </c>
      <c r="N14" s="0" t="s">
        <v>28</v>
      </c>
    </row>
    <row r="15" customFormat="false" ht="12.8" hidden="false" customHeight="false" outlineLevel="0" collapsed="false">
      <c r="A15" s="8" t="s">
        <v>61</v>
      </c>
      <c r="B15" s="8" t="s">
        <v>28</v>
      </c>
      <c r="C15" s="8" t="s">
        <v>62</v>
      </c>
      <c r="D15" s="2" t="s">
        <v>28</v>
      </c>
      <c r="E15" s="2" t="s">
        <v>28</v>
      </c>
      <c r="F15" s="2" t="s">
        <v>28</v>
      </c>
      <c r="G15" s="1" t="n">
        <v>300000</v>
      </c>
      <c r="H15" s="2" t="s">
        <v>30</v>
      </c>
      <c r="I15" s="2" t="s">
        <v>31</v>
      </c>
      <c r="J15" s="2" t="s">
        <v>58</v>
      </c>
      <c r="K15" s="0" t="n">
        <v>2019</v>
      </c>
      <c r="L15" s="8" t="s">
        <v>28</v>
      </c>
      <c r="M15" s="0" t="n">
        <v>7009438</v>
      </c>
      <c r="N15" s="0" t="s">
        <v>28</v>
      </c>
    </row>
    <row r="16" customFormat="false" ht="12.8" hidden="false" customHeight="false" outlineLevel="0" collapsed="false">
      <c r="A16" s="8" t="s">
        <v>63</v>
      </c>
      <c r="B16" s="8" t="s">
        <v>28</v>
      </c>
      <c r="C16" s="8" t="s">
        <v>64</v>
      </c>
      <c r="D16" s="2" t="s">
        <v>28</v>
      </c>
      <c r="E16" s="2" t="s">
        <v>28</v>
      </c>
      <c r="F16" s="2" t="s">
        <v>28</v>
      </c>
      <c r="G16" s="1" t="n">
        <v>300000</v>
      </c>
      <c r="H16" s="2" t="s">
        <v>30</v>
      </c>
      <c r="I16" s="2" t="s">
        <v>31</v>
      </c>
      <c r="J16" s="2" t="s">
        <v>58</v>
      </c>
      <c r="K16" s="0" t="n">
        <v>2019</v>
      </c>
      <c r="L16" s="8" t="s">
        <v>28</v>
      </c>
      <c r="M16" s="0" t="n">
        <v>7009435</v>
      </c>
      <c r="N16" s="0" t="s">
        <v>28</v>
      </c>
    </row>
    <row r="17" customFormat="false" ht="12.8" hidden="false" customHeight="false" outlineLevel="0" collapsed="false">
      <c r="A17" s="8" t="s">
        <v>65</v>
      </c>
      <c r="B17" s="8" t="s">
        <v>28</v>
      </c>
      <c r="C17" s="8" t="s">
        <v>66</v>
      </c>
      <c r="D17" s="2" t="s">
        <v>28</v>
      </c>
      <c r="E17" s="2" t="s">
        <v>28</v>
      </c>
      <c r="F17" s="2" t="s">
        <v>28</v>
      </c>
      <c r="G17" s="1" t="n">
        <v>114000</v>
      </c>
      <c r="H17" s="2" t="s">
        <v>30</v>
      </c>
      <c r="I17" s="2" t="s">
        <v>31</v>
      </c>
      <c r="J17" s="2" t="s">
        <v>58</v>
      </c>
      <c r="K17" s="0" t="n">
        <v>2019</v>
      </c>
      <c r="L17" s="8" t="s">
        <v>28</v>
      </c>
      <c r="M17" s="0" t="n">
        <v>7003008</v>
      </c>
      <c r="N17" s="0" t="s">
        <v>28</v>
      </c>
    </row>
    <row r="18" customFormat="false" ht="12.8" hidden="false" customHeight="false" outlineLevel="0" collapsed="false">
      <c r="A18" s="8" t="s">
        <v>67</v>
      </c>
      <c r="B18" s="8" t="s">
        <v>28</v>
      </c>
      <c r="C18" s="8" t="s">
        <v>68</v>
      </c>
      <c r="D18" s="2" t="s">
        <v>28</v>
      </c>
      <c r="E18" s="2" t="s">
        <v>28</v>
      </c>
      <c r="F18" s="2" t="s">
        <v>28</v>
      </c>
      <c r="G18" s="1" t="n">
        <v>664800</v>
      </c>
      <c r="H18" s="2" t="s">
        <v>30</v>
      </c>
      <c r="I18" s="2" t="s">
        <v>31</v>
      </c>
      <c r="J18" s="2" t="s">
        <v>69</v>
      </c>
      <c r="K18" s="0" t="n">
        <v>2019</v>
      </c>
      <c r="L18" s="8" t="s">
        <v>28</v>
      </c>
      <c r="M18" s="0" t="n">
        <v>6719892</v>
      </c>
      <c r="N18" s="0" t="s">
        <v>28</v>
      </c>
    </row>
    <row r="19" customFormat="false" ht="12.8" hidden="false" customHeight="false" outlineLevel="0" collapsed="false">
      <c r="A19" s="8" t="s">
        <v>70</v>
      </c>
      <c r="B19" s="8" t="s">
        <v>28</v>
      </c>
      <c r="C19" s="8" t="s">
        <v>71</v>
      </c>
      <c r="D19" s="2" t="s">
        <v>28</v>
      </c>
      <c r="E19" s="2" t="s">
        <v>28</v>
      </c>
      <c r="F19" s="2" t="s">
        <v>28</v>
      </c>
      <c r="G19" s="1" t="n">
        <v>950000</v>
      </c>
      <c r="H19" s="2" t="s">
        <v>30</v>
      </c>
      <c r="I19" s="2" t="s">
        <v>31</v>
      </c>
      <c r="J19" s="2" t="s">
        <v>58</v>
      </c>
      <c r="K19" s="0" t="n">
        <v>2019</v>
      </c>
      <c r="L19" s="8" t="s">
        <v>28</v>
      </c>
      <c r="M19" s="0" t="n">
        <v>6702429</v>
      </c>
      <c r="N19" s="0" t="s">
        <v>28</v>
      </c>
    </row>
    <row r="20" customFormat="false" ht="12.8" hidden="false" customHeight="false" outlineLevel="0" collapsed="false">
      <c r="A20" s="8" t="s">
        <v>72</v>
      </c>
      <c r="B20" s="8" t="s">
        <v>28</v>
      </c>
      <c r="C20" s="8" t="s">
        <v>73</v>
      </c>
      <c r="D20" s="2" t="s">
        <v>28</v>
      </c>
      <c r="E20" s="2" t="s">
        <v>28</v>
      </c>
      <c r="F20" s="2" t="s">
        <v>28</v>
      </c>
      <c r="G20" s="1" t="n">
        <v>310000</v>
      </c>
      <c r="H20" s="2" t="s">
        <v>30</v>
      </c>
      <c r="I20" s="2" t="s">
        <v>44</v>
      </c>
      <c r="J20" s="2" t="s">
        <v>69</v>
      </c>
      <c r="K20" s="0" t="n">
        <v>2019</v>
      </c>
      <c r="L20" s="8" t="s">
        <v>28</v>
      </c>
      <c r="M20" s="0" t="n">
        <v>6412889</v>
      </c>
      <c r="N20" s="0" t="s">
        <v>28</v>
      </c>
    </row>
    <row r="21" customFormat="false" ht="12.8" hidden="false" customHeight="false" outlineLevel="0" collapsed="false">
      <c r="A21" s="8" t="s">
        <v>74</v>
      </c>
      <c r="B21" s="8" t="s">
        <v>28</v>
      </c>
      <c r="C21" s="8" t="s">
        <v>75</v>
      </c>
      <c r="D21" s="2" t="s">
        <v>28</v>
      </c>
      <c r="E21" s="2" t="s">
        <v>28</v>
      </c>
      <c r="F21" s="2" t="s">
        <v>28</v>
      </c>
      <c r="G21" s="1" t="n">
        <v>290000</v>
      </c>
      <c r="H21" s="2" t="s">
        <v>30</v>
      </c>
      <c r="I21" s="2" t="s">
        <v>31</v>
      </c>
      <c r="J21" s="2" t="s">
        <v>69</v>
      </c>
      <c r="K21" s="0" t="n">
        <v>2019</v>
      </c>
      <c r="L21" s="8" t="s">
        <v>28</v>
      </c>
      <c r="M21" s="0" t="n">
        <v>6412885</v>
      </c>
      <c r="N21" s="0" t="s">
        <v>28</v>
      </c>
    </row>
    <row r="22" customFormat="false" ht="12.8" hidden="false" customHeight="false" outlineLevel="0" collapsed="false">
      <c r="A22" s="8" t="s">
        <v>76</v>
      </c>
      <c r="B22" s="8" t="s">
        <v>28</v>
      </c>
      <c r="C22" s="8" t="s">
        <v>77</v>
      </c>
      <c r="D22" s="2" t="s">
        <v>28</v>
      </c>
      <c r="E22" s="2" t="s">
        <v>28</v>
      </c>
      <c r="F22" s="2" t="s">
        <v>28</v>
      </c>
      <c r="G22" s="1" t="n">
        <v>3600000</v>
      </c>
      <c r="H22" s="2" t="s">
        <v>30</v>
      </c>
      <c r="I22" s="2" t="s">
        <v>38</v>
      </c>
      <c r="J22" s="2" t="s">
        <v>69</v>
      </c>
      <c r="K22" s="0" t="n">
        <v>2019</v>
      </c>
      <c r="L22" s="8" t="s">
        <v>28</v>
      </c>
      <c r="M22" s="0" t="n">
        <v>6412880</v>
      </c>
      <c r="N22" s="0" t="s">
        <v>28</v>
      </c>
    </row>
    <row r="23" customFormat="false" ht="12.8" hidden="false" customHeight="false" outlineLevel="0" collapsed="false">
      <c r="A23" s="8" t="s">
        <v>78</v>
      </c>
      <c r="B23" s="8" t="s">
        <v>28</v>
      </c>
      <c r="C23" s="8" t="s">
        <v>79</v>
      </c>
      <c r="D23" s="2" t="s">
        <v>28</v>
      </c>
      <c r="E23" s="2" t="s">
        <v>28</v>
      </c>
      <c r="F23" s="2" t="s">
        <v>28</v>
      </c>
      <c r="G23" s="1" t="n">
        <v>1800000</v>
      </c>
      <c r="H23" s="2" t="s">
        <v>30</v>
      </c>
      <c r="I23" s="2" t="s">
        <v>38</v>
      </c>
      <c r="J23" s="2" t="s">
        <v>69</v>
      </c>
      <c r="K23" s="0" t="n">
        <v>2019</v>
      </c>
      <c r="L23" s="8" t="s">
        <v>28</v>
      </c>
      <c r="M23" s="0" t="n">
        <v>6397257</v>
      </c>
      <c r="N23" s="0" t="s">
        <v>28</v>
      </c>
    </row>
    <row r="24" customFormat="false" ht="12.8" hidden="false" customHeight="false" outlineLevel="0" collapsed="false">
      <c r="A24" s="8" t="s">
        <v>80</v>
      </c>
      <c r="B24" s="8" t="s">
        <v>28</v>
      </c>
      <c r="C24" s="8" t="s">
        <v>81</v>
      </c>
      <c r="D24" s="2" t="s">
        <v>28</v>
      </c>
      <c r="E24" s="2" t="s">
        <v>28</v>
      </c>
      <c r="F24" s="2" t="s">
        <v>28</v>
      </c>
      <c r="G24" s="1" t="n">
        <v>1368000</v>
      </c>
      <c r="H24" s="2" t="s">
        <v>30</v>
      </c>
      <c r="I24" s="2" t="s">
        <v>38</v>
      </c>
      <c r="J24" s="2" t="s">
        <v>69</v>
      </c>
      <c r="K24" s="0" t="n">
        <v>2019</v>
      </c>
      <c r="L24" s="8" t="s">
        <v>28</v>
      </c>
      <c r="M24" s="0" t="n">
        <v>6397224</v>
      </c>
      <c r="N24" s="0" t="s">
        <v>28</v>
      </c>
    </row>
    <row r="25" customFormat="false" ht="12.8" hidden="false" customHeight="false" outlineLevel="0" collapsed="false">
      <c r="A25" s="8" t="s">
        <v>48</v>
      </c>
      <c r="B25" s="8" t="s">
        <v>28</v>
      </c>
      <c r="C25" s="8" t="s">
        <v>49</v>
      </c>
      <c r="D25" s="2" t="s">
        <v>28</v>
      </c>
      <c r="E25" s="2" t="s">
        <v>28</v>
      </c>
      <c r="F25" s="2" t="s">
        <v>28</v>
      </c>
      <c r="G25" s="1" t="n">
        <v>13803350</v>
      </c>
      <c r="H25" s="2" t="s">
        <v>30</v>
      </c>
      <c r="I25" s="2" t="s">
        <v>82</v>
      </c>
      <c r="J25" s="2" t="s">
        <v>83</v>
      </c>
      <c r="K25" s="0" t="n">
        <v>2019</v>
      </c>
      <c r="L25" s="8" t="s">
        <v>28</v>
      </c>
      <c r="M25" s="0" t="n">
        <v>6349630</v>
      </c>
      <c r="N25" s="0" t="s">
        <v>28</v>
      </c>
    </row>
    <row r="26" customFormat="false" ht="12.8" hidden="false" customHeight="false" outlineLevel="0" collapsed="false">
      <c r="A26" s="8" t="s">
        <v>84</v>
      </c>
      <c r="B26" s="8" t="s">
        <v>28</v>
      </c>
      <c r="C26" s="8" t="s">
        <v>85</v>
      </c>
      <c r="D26" s="2" t="s">
        <v>28</v>
      </c>
      <c r="E26" s="2" t="s">
        <v>28</v>
      </c>
      <c r="F26" s="2" t="s">
        <v>28</v>
      </c>
      <c r="G26" s="1" t="n">
        <v>2552000</v>
      </c>
      <c r="H26" s="2" t="s">
        <v>30</v>
      </c>
      <c r="I26" s="2" t="s">
        <v>38</v>
      </c>
      <c r="J26" s="2" t="s">
        <v>83</v>
      </c>
      <c r="K26" s="0" t="n">
        <v>2019</v>
      </c>
      <c r="L26" s="8" t="s">
        <v>28</v>
      </c>
      <c r="M26" s="0" t="n">
        <v>6189056</v>
      </c>
      <c r="N26" s="0" t="s">
        <v>28</v>
      </c>
    </row>
    <row r="27" customFormat="false" ht="12.8" hidden="false" customHeight="false" outlineLevel="0" collapsed="false">
      <c r="A27" s="8" t="s">
        <v>86</v>
      </c>
      <c r="B27" s="8" t="s">
        <v>28</v>
      </c>
      <c r="C27" s="8" t="s">
        <v>87</v>
      </c>
      <c r="D27" s="2" t="s">
        <v>28</v>
      </c>
      <c r="E27" s="2" t="s">
        <v>28</v>
      </c>
      <c r="F27" s="2" t="s">
        <v>28</v>
      </c>
      <c r="G27" s="1" t="n">
        <v>74867.86</v>
      </c>
      <c r="H27" s="2" t="s">
        <v>30</v>
      </c>
      <c r="I27" s="2" t="s">
        <v>31</v>
      </c>
      <c r="J27" s="2" t="s">
        <v>88</v>
      </c>
      <c r="K27" s="0" t="n">
        <v>2018</v>
      </c>
      <c r="L27" s="8" t="s">
        <v>28</v>
      </c>
      <c r="M27" s="0" t="n">
        <v>6012948</v>
      </c>
      <c r="N27" s="0" t="s">
        <v>28</v>
      </c>
    </row>
    <row r="28" customFormat="false" ht="12.8" hidden="false" customHeight="false" outlineLevel="0" collapsed="false">
      <c r="A28" s="8" t="s">
        <v>89</v>
      </c>
      <c r="B28" s="8" t="s">
        <v>28</v>
      </c>
      <c r="C28" s="8" t="s">
        <v>90</v>
      </c>
      <c r="D28" s="2" t="s">
        <v>28</v>
      </c>
      <c r="E28" s="2" t="s">
        <v>28</v>
      </c>
      <c r="F28" s="2" t="s">
        <v>28</v>
      </c>
      <c r="G28" s="1" t="n">
        <v>145000</v>
      </c>
      <c r="H28" s="2" t="s">
        <v>30</v>
      </c>
      <c r="I28" s="2" t="s">
        <v>44</v>
      </c>
      <c r="J28" s="2" t="s">
        <v>91</v>
      </c>
      <c r="K28" s="0" t="n">
        <v>2018</v>
      </c>
      <c r="L28" s="8" t="s">
        <v>28</v>
      </c>
      <c r="M28" s="0" t="n">
        <v>5728563</v>
      </c>
      <c r="N28" s="0" t="s">
        <v>28</v>
      </c>
    </row>
    <row r="29" customFormat="false" ht="12.8" hidden="false" customHeight="false" outlineLevel="0" collapsed="false">
      <c r="A29" s="8" t="s">
        <v>92</v>
      </c>
      <c r="B29" s="8" t="s">
        <v>28</v>
      </c>
      <c r="C29" s="8" t="s">
        <v>93</v>
      </c>
      <c r="D29" s="2" t="s">
        <v>28</v>
      </c>
      <c r="E29" s="2" t="s">
        <v>28</v>
      </c>
      <c r="F29" s="2" t="s">
        <v>28</v>
      </c>
      <c r="G29" s="1" t="n">
        <v>500000</v>
      </c>
      <c r="H29" s="2" t="s">
        <v>30</v>
      </c>
      <c r="I29" s="2" t="s">
        <v>31</v>
      </c>
      <c r="J29" s="2" t="s">
        <v>94</v>
      </c>
      <c r="K29" s="0" t="n">
        <v>2018</v>
      </c>
      <c r="L29" s="8" t="s">
        <v>28</v>
      </c>
      <c r="M29" s="0" t="n">
        <v>5549364</v>
      </c>
      <c r="N29" s="0" t="s">
        <v>28</v>
      </c>
    </row>
    <row r="30" customFormat="false" ht="12.8" hidden="false" customHeight="false" outlineLevel="0" collapsed="false">
      <c r="A30" s="8" t="s">
        <v>95</v>
      </c>
      <c r="B30" s="8" t="s">
        <v>28</v>
      </c>
      <c r="C30" s="8" t="s">
        <v>96</v>
      </c>
      <c r="D30" s="2" t="s">
        <v>28</v>
      </c>
      <c r="E30" s="2" t="s">
        <v>28</v>
      </c>
      <c r="F30" s="2" t="s">
        <v>28</v>
      </c>
      <c r="G30" s="1" t="n">
        <v>109951.96</v>
      </c>
      <c r="H30" s="2" t="s">
        <v>30</v>
      </c>
      <c r="I30" s="2" t="s">
        <v>31</v>
      </c>
      <c r="J30" s="2" t="s">
        <v>97</v>
      </c>
      <c r="K30" s="0" t="n">
        <v>2018</v>
      </c>
      <c r="L30" s="8" t="s">
        <v>28</v>
      </c>
      <c r="M30" s="0" t="n">
        <v>5403904</v>
      </c>
      <c r="N30" s="0" t="s">
        <v>28</v>
      </c>
    </row>
    <row r="31" customFormat="false" ht="12.8" hidden="false" customHeight="false" outlineLevel="0" collapsed="false">
      <c r="A31" s="8" t="s">
        <v>98</v>
      </c>
      <c r="B31" s="8" t="s">
        <v>28</v>
      </c>
      <c r="C31" s="8" t="s">
        <v>99</v>
      </c>
      <c r="D31" s="2" t="s">
        <v>28</v>
      </c>
      <c r="E31" s="2" t="s">
        <v>28</v>
      </c>
      <c r="F31" s="2" t="s">
        <v>28</v>
      </c>
      <c r="G31" s="1" t="n">
        <v>160000</v>
      </c>
      <c r="H31" s="2" t="s">
        <v>30</v>
      </c>
      <c r="I31" s="2" t="s">
        <v>44</v>
      </c>
      <c r="J31" s="2" t="s">
        <v>97</v>
      </c>
      <c r="K31" s="0" t="n">
        <v>2018</v>
      </c>
      <c r="L31" s="8" t="s">
        <v>28</v>
      </c>
      <c r="M31" s="0" t="n">
        <v>5386021</v>
      </c>
      <c r="N31" s="0" t="s">
        <v>28</v>
      </c>
    </row>
    <row r="32" customFormat="false" ht="12.8" hidden="false" customHeight="false" outlineLevel="0" collapsed="false">
      <c r="A32" s="8" t="s">
        <v>100</v>
      </c>
      <c r="B32" s="8" t="s">
        <v>28</v>
      </c>
      <c r="C32" s="8" t="s">
        <v>101</v>
      </c>
      <c r="D32" s="2" t="s">
        <v>28</v>
      </c>
      <c r="E32" s="2" t="s">
        <v>28</v>
      </c>
      <c r="F32" s="2" t="s">
        <v>28</v>
      </c>
      <c r="G32" s="1" t="n">
        <v>46000</v>
      </c>
      <c r="H32" s="2" t="s">
        <v>30</v>
      </c>
      <c r="I32" s="2" t="s">
        <v>44</v>
      </c>
      <c r="J32" s="2" t="s">
        <v>97</v>
      </c>
      <c r="K32" s="0" t="n">
        <v>2018</v>
      </c>
      <c r="L32" s="8" t="s">
        <v>102</v>
      </c>
      <c r="M32" s="0" t="n">
        <v>5363252</v>
      </c>
      <c r="N32" s="0" t="s">
        <v>28</v>
      </c>
    </row>
    <row r="33" customFormat="false" ht="12.8" hidden="false" customHeight="false" outlineLevel="0" collapsed="false">
      <c r="A33" s="8" t="s">
        <v>103</v>
      </c>
      <c r="B33" s="8" t="s">
        <v>28</v>
      </c>
      <c r="C33" s="8" t="s">
        <v>104</v>
      </c>
      <c r="D33" s="2" t="s">
        <v>28</v>
      </c>
      <c r="E33" s="2" t="s">
        <v>28</v>
      </c>
      <c r="F33" s="2" t="s">
        <v>28</v>
      </c>
      <c r="G33" s="1" t="n">
        <v>390000</v>
      </c>
      <c r="H33" s="2" t="s">
        <v>30</v>
      </c>
      <c r="I33" s="2" t="s">
        <v>44</v>
      </c>
      <c r="J33" s="2" t="s">
        <v>105</v>
      </c>
      <c r="K33" s="0" t="n">
        <v>2018</v>
      </c>
      <c r="L33" s="8" t="s">
        <v>28</v>
      </c>
      <c r="M33" s="0" t="n">
        <v>5314305</v>
      </c>
      <c r="N33" s="0" t="s">
        <v>28</v>
      </c>
    </row>
    <row r="34" customFormat="false" ht="12.8" hidden="false" customHeight="false" outlineLevel="0" collapsed="false">
      <c r="A34" s="8" t="s">
        <v>106</v>
      </c>
      <c r="B34" s="8" t="s">
        <v>28</v>
      </c>
      <c r="C34" s="8" t="s">
        <v>107</v>
      </c>
      <c r="D34" s="2" t="s">
        <v>28</v>
      </c>
      <c r="E34" s="2" t="s">
        <v>28</v>
      </c>
      <c r="F34" s="2" t="s">
        <v>28</v>
      </c>
      <c r="G34" s="1" t="n">
        <v>95000</v>
      </c>
      <c r="H34" s="2" t="s">
        <v>30</v>
      </c>
      <c r="I34" s="2" t="s">
        <v>44</v>
      </c>
      <c r="J34" s="2" t="s">
        <v>105</v>
      </c>
      <c r="K34" s="0" t="n">
        <v>2018</v>
      </c>
      <c r="L34" s="8" t="s">
        <v>28</v>
      </c>
      <c r="M34" s="0" t="n">
        <v>5238406</v>
      </c>
      <c r="N34" s="0" t="s">
        <v>28</v>
      </c>
    </row>
    <row r="35" customFormat="false" ht="12.8" hidden="false" customHeight="false" outlineLevel="0" collapsed="false">
      <c r="A35" s="8" t="s">
        <v>108</v>
      </c>
      <c r="B35" s="8" t="s">
        <v>28</v>
      </c>
      <c r="C35" s="8" t="s">
        <v>109</v>
      </c>
      <c r="D35" s="2" t="s">
        <v>28</v>
      </c>
      <c r="E35" s="2" t="s">
        <v>28</v>
      </c>
      <c r="F35" s="2" t="s">
        <v>28</v>
      </c>
      <c r="G35" s="1" t="n">
        <v>33000</v>
      </c>
      <c r="H35" s="2" t="s">
        <v>30</v>
      </c>
      <c r="I35" s="2" t="s">
        <v>44</v>
      </c>
      <c r="J35" s="2" t="s">
        <v>110</v>
      </c>
      <c r="K35" s="0" t="n">
        <v>2018</v>
      </c>
      <c r="L35" s="8" t="s">
        <v>28</v>
      </c>
      <c r="M35" s="0" t="n">
        <v>5065809</v>
      </c>
      <c r="N35" s="0" t="s">
        <v>28</v>
      </c>
    </row>
    <row r="36" customFormat="false" ht="12.8" hidden="false" customHeight="false" outlineLevel="0" collapsed="false">
      <c r="A36" s="8" t="s">
        <v>27</v>
      </c>
      <c r="B36" s="8" t="s">
        <v>28</v>
      </c>
      <c r="C36" s="8" t="s">
        <v>111</v>
      </c>
      <c r="D36" s="2" t="s">
        <v>28</v>
      </c>
      <c r="E36" s="2" t="s">
        <v>28</v>
      </c>
      <c r="F36" s="2" t="s">
        <v>28</v>
      </c>
      <c r="G36" s="1" t="n">
        <v>990000</v>
      </c>
      <c r="H36" s="2" t="s">
        <v>30</v>
      </c>
      <c r="I36" s="2" t="s">
        <v>31</v>
      </c>
      <c r="J36" s="2" t="s">
        <v>110</v>
      </c>
      <c r="K36" s="0" t="n">
        <v>2018</v>
      </c>
      <c r="L36" s="8" t="s">
        <v>28</v>
      </c>
      <c r="M36" s="0" t="n">
        <v>5048192</v>
      </c>
      <c r="N36" s="0" t="s">
        <v>28</v>
      </c>
    </row>
    <row r="37" customFormat="false" ht="12.8" hidden="false" customHeight="false" outlineLevel="0" collapsed="false">
      <c r="A37" s="8" t="s">
        <v>112</v>
      </c>
      <c r="B37" s="8" t="s">
        <v>28</v>
      </c>
      <c r="C37" s="8" t="s">
        <v>113</v>
      </c>
      <c r="D37" s="2" t="s">
        <v>28</v>
      </c>
      <c r="E37" s="2" t="s">
        <v>28</v>
      </c>
      <c r="F37" s="2" t="s">
        <v>28</v>
      </c>
      <c r="G37" s="1" t="n">
        <v>30000</v>
      </c>
      <c r="H37" s="2" t="s">
        <v>30</v>
      </c>
      <c r="I37" s="2" t="s">
        <v>44</v>
      </c>
      <c r="J37" s="2" t="s">
        <v>110</v>
      </c>
      <c r="K37" s="0" t="n">
        <v>2018</v>
      </c>
      <c r="L37" s="8" t="s">
        <v>28</v>
      </c>
      <c r="M37" s="0" t="n">
        <v>4997499</v>
      </c>
      <c r="N37" s="0" t="s">
        <v>28</v>
      </c>
    </row>
    <row r="38" customFormat="false" ht="12.8" hidden="false" customHeight="false" outlineLevel="0" collapsed="false">
      <c r="A38" s="8" t="s">
        <v>114</v>
      </c>
      <c r="B38" s="8" t="s">
        <v>28</v>
      </c>
      <c r="C38" s="8" t="s">
        <v>115</v>
      </c>
      <c r="D38" s="2" t="s">
        <v>28</v>
      </c>
      <c r="E38" s="2" t="s">
        <v>28</v>
      </c>
      <c r="F38" s="2" t="s">
        <v>28</v>
      </c>
      <c r="G38" s="1" t="n">
        <v>1170000</v>
      </c>
      <c r="H38" s="2" t="s">
        <v>30</v>
      </c>
      <c r="I38" s="2" t="s">
        <v>31</v>
      </c>
      <c r="J38" s="2" t="s">
        <v>110</v>
      </c>
      <c r="K38" s="0" t="n">
        <v>2018</v>
      </c>
      <c r="L38" s="8" t="s">
        <v>28</v>
      </c>
      <c r="M38" s="0" t="n">
        <v>4961348</v>
      </c>
      <c r="N38" s="0" t="s">
        <v>28</v>
      </c>
    </row>
    <row r="39" customFormat="false" ht="12.8" hidden="false" customHeight="false" outlineLevel="0" collapsed="false">
      <c r="A39" s="8" t="s">
        <v>116</v>
      </c>
      <c r="B39" s="8" t="s">
        <v>28</v>
      </c>
      <c r="C39" s="8" t="s">
        <v>117</v>
      </c>
      <c r="D39" s="2" t="s">
        <v>28</v>
      </c>
      <c r="E39" s="2" t="s">
        <v>28</v>
      </c>
      <c r="F39" s="2" t="s">
        <v>28</v>
      </c>
      <c r="G39" s="1" t="n">
        <v>30000</v>
      </c>
      <c r="H39" s="2" t="s">
        <v>30</v>
      </c>
      <c r="I39" s="2" t="s">
        <v>44</v>
      </c>
      <c r="J39" s="2" t="s">
        <v>118</v>
      </c>
      <c r="K39" s="0" t="n">
        <v>2018</v>
      </c>
      <c r="L39" s="8" t="s">
        <v>28</v>
      </c>
      <c r="M39" s="0" t="n">
        <v>4816640</v>
      </c>
      <c r="N39" s="0" t="s">
        <v>28</v>
      </c>
    </row>
  </sheetData>
  <mergeCells count="1">
    <mergeCell ref="A1:N1"/>
  </mergeCells>
  <dataValidations count="7">
    <dataValidation allowBlank="true" operator="equal" showDropDown="false" showErrorMessage="true" showInputMessage="false" sqref="A1:H3 J1:J3 L1:AMJ1 I2:I3 K2:N3 A4:C1039 L4:N39 L40:AMJ1039" type="none">
      <formula1>0</formula1>
      <formula2>0</formula2>
    </dataValidation>
    <dataValidation allowBlank="true" operator="equal" showDropDown="false" showErrorMessage="true" showInputMessage="false" sqref="I1 I4:I1039" type="list">
      <formula1>'Тип процедури'!$A$1:$A$10</formula1>
      <formula2>0</formula2>
    </dataValidation>
    <dataValidation allowBlank="true" operator="equal" showDropDown="false" showErrorMessage="true" showInputMessage="false" sqref="K1 K4:K1039" type="list">
      <formula1>Рік!$A$1:$A$3</formula1>
      <formula2>0</formula2>
    </dataValidation>
    <dataValidation allowBlank="true" operator="equal" showDropDown="false" showErrorMessage="true" showInputMessage="false" sqref="D4:F1039" type="list">
      <formula1>КЕКВ!$A$1:$A$56</formula1>
      <formula2>0</formula2>
    </dataValidation>
    <dataValidation allowBlank="true" operator="greaterThanOrEqual" showDropDown="false" showErrorMessage="true" showInputMessage="false" sqref="G4:G1039" type="decimal">
      <formula1>0</formula1>
      <formula2>0</formula2>
    </dataValidation>
    <dataValidation allowBlank="true" operator="equal" showDropDown="false" showErrorMessage="true" showInputMessage="false" sqref="H4:H1039" type="list">
      <formula1>Валюти!$A$1:$A$5</formula1>
      <formula2>0</formula2>
    </dataValidation>
    <dataValidation allowBlank="true" operator="equal" showDropDown="false" showErrorMessage="true" showInputMessage="false" sqref="J4:J1039" type="list">
      <formula1>'Початок проведення закупівлі'!$A$1:$A$36</formula1>
      <formula2>0</formula2>
    </dataValidation>
  </dataValidation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1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0" width="43.42"/>
    <col collapsed="false" customWidth="true" hidden="false" outlineLevel="0" max="2" min="2" style="0" width="20.71"/>
    <col collapsed="false" customWidth="false" hidden="false" outlineLevel="0" max="1025" min="3" style="0" width="11.52"/>
  </cols>
  <sheetData>
    <row r="1" customFormat="false" ht="60.4" hidden="false" customHeight="true" outlineLevel="0" collapsed="false">
      <c r="A1" s="9" t="s">
        <v>31</v>
      </c>
      <c r="B1" s="9"/>
    </row>
    <row r="2" customFormat="false" ht="60.4" hidden="false" customHeight="true" outlineLevel="0" collapsed="false">
      <c r="A2" s="9" t="s">
        <v>44</v>
      </c>
      <c r="B2" s="9" t="s">
        <v>119</v>
      </c>
    </row>
    <row r="3" customFormat="false" ht="60.4" hidden="false" customHeight="true" outlineLevel="0" collapsed="false">
      <c r="A3" s="9" t="s">
        <v>38</v>
      </c>
      <c r="B3" s="9" t="s">
        <v>120</v>
      </c>
    </row>
    <row r="4" customFormat="false" ht="60.4" hidden="false" customHeight="true" outlineLevel="0" collapsed="false">
      <c r="A4" s="9" t="s">
        <v>121</v>
      </c>
      <c r="B4" s="9" t="s">
        <v>122</v>
      </c>
    </row>
    <row r="5" customFormat="false" ht="60.4" hidden="false" customHeight="true" outlineLevel="0" collapsed="false">
      <c r="A5" s="9" t="s">
        <v>82</v>
      </c>
      <c r="B5" s="9" t="s">
        <v>123</v>
      </c>
    </row>
    <row r="6" customFormat="false" ht="60.4" hidden="false" customHeight="true" outlineLevel="0" collapsed="false">
      <c r="A6" s="9" t="s">
        <v>124</v>
      </c>
      <c r="B6" s="9" t="s">
        <v>125</v>
      </c>
    </row>
    <row r="7" customFormat="false" ht="60.4" hidden="false" customHeight="true" outlineLevel="0" collapsed="false">
      <c r="A7" s="9" t="s">
        <v>126</v>
      </c>
      <c r="B7" s="9" t="s">
        <v>127</v>
      </c>
    </row>
    <row r="8" customFormat="false" ht="60.4" hidden="false" customHeight="true" outlineLevel="0" collapsed="false">
      <c r="A8" s="9" t="s">
        <v>50</v>
      </c>
      <c r="B8" s="9" t="s">
        <v>128</v>
      </c>
    </row>
    <row r="9" customFormat="false" ht="60.4" hidden="false" customHeight="true" outlineLevel="0" collapsed="false">
      <c r="A9" s="9" t="s">
        <v>129</v>
      </c>
      <c r="B9" s="9" t="s">
        <v>130</v>
      </c>
    </row>
    <row r="10" customFormat="false" ht="60.4" hidden="false" customHeight="true" outlineLevel="0" collapsed="false">
      <c r="A10" s="9" t="s">
        <v>131</v>
      </c>
      <c r="B10" s="9" t="s">
        <v>132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0" width="43.29"/>
    <col collapsed="false" customWidth="false" hidden="false" outlineLevel="0" max="1025" min="2" style="0" width="11.52"/>
  </cols>
  <sheetData>
    <row r="1" customFormat="false" ht="12.8" hidden="false" customHeight="false" outlineLevel="0" collapsed="false">
      <c r="A1" s="0" t="s">
        <v>30</v>
      </c>
    </row>
    <row r="2" customFormat="false" ht="12.8" hidden="false" customHeight="false" outlineLevel="0" collapsed="false">
      <c r="A2" s="0" t="s">
        <v>133</v>
      </c>
    </row>
    <row r="3" customFormat="false" ht="12.8" hidden="false" customHeight="false" outlineLevel="0" collapsed="false">
      <c r="A3" s="0" t="s">
        <v>134</v>
      </c>
    </row>
    <row r="4" customFormat="false" ht="12.8" hidden="false" customHeight="false" outlineLevel="0" collapsed="false">
      <c r="A4" s="0" t="s">
        <v>135</v>
      </c>
    </row>
    <row r="5" customFormat="false" ht="12.8" hidden="false" customHeight="false" outlineLevel="0" collapsed="false">
      <c r="A5" s="0" t="s">
        <v>136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0" width="43.29"/>
    <col collapsed="false" customWidth="false" hidden="false" outlineLevel="0" max="1025" min="2" style="0" width="11.52"/>
  </cols>
  <sheetData>
    <row r="1" customFormat="false" ht="60.4" hidden="false" customHeight="true" outlineLevel="0" collapsed="false">
      <c r="A1" s="0" t="n">
        <f aca="true">YEAR(NOW() )-1</f>
        <v>2018</v>
      </c>
    </row>
    <row r="2" customFormat="false" ht="60.4" hidden="false" customHeight="true" outlineLevel="0" collapsed="false">
      <c r="A2" s="0" t="n">
        <f aca="true">YEAR(NOW() )</f>
        <v>2019</v>
      </c>
    </row>
    <row r="3" customFormat="false" ht="60.4" hidden="false" customHeight="true" outlineLevel="0" collapsed="false">
      <c r="A3" s="0" t="n">
        <f aca="true">YEAR(NOW() )+1</f>
        <v>2020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3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false" hidden="false" outlineLevel="0" max="1025" min="1" style="0" width="11.52"/>
  </cols>
  <sheetData>
    <row r="1" customFormat="false" ht="12.8" hidden="false" customHeight="false" outlineLevel="0" collapsed="false">
      <c r="A1" s="0" t="str">
        <f aca="true">CONCATENATE( "01.01.",YEAR(NOW())-1)</f>
        <v>01.01.2018</v>
      </c>
    </row>
    <row r="2" customFormat="false" ht="12.8" hidden="false" customHeight="false" outlineLevel="0" collapsed="false">
      <c r="A2" s="0" t="str">
        <f aca="true">CONCATENATE( "01.02.",YEAR(NOW())-1)</f>
        <v>01.02.2018</v>
      </c>
    </row>
    <row r="3" customFormat="false" ht="12.8" hidden="false" customHeight="false" outlineLevel="0" collapsed="false">
      <c r="A3" s="0" t="str">
        <f aca="true">CONCATENATE( "01.03.",YEAR(NOW())-1)</f>
        <v>01.03.2018</v>
      </c>
    </row>
    <row r="4" customFormat="false" ht="12.8" hidden="false" customHeight="false" outlineLevel="0" collapsed="false">
      <c r="A4" s="0" t="str">
        <f aca="true">CONCATENATE( "01.04.",YEAR(NOW())-1)</f>
        <v>01.04.2018</v>
      </c>
    </row>
    <row r="5" customFormat="false" ht="12.8" hidden="false" customHeight="false" outlineLevel="0" collapsed="false">
      <c r="A5" s="0" t="str">
        <f aca="true">CONCATENATE( "01.05.",YEAR(NOW())-1)</f>
        <v>01.05.2018</v>
      </c>
    </row>
    <row r="6" customFormat="false" ht="12.8" hidden="false" customHeight="false" outlineLevel="0" collapsed="false">
      <c r="A6" s="0" t="str">
        <f aca="true">CONCATENATE( "01.06.",YEAR(NOW())-1)</f>
        <v>01.06.2018</v>
      </c>
    </row>
    <row r="7" customFormat="false" ht="12.8" hidden="false" customHeight="false" outlineLevel="0" collapsed="false">
      <c r="A7" s="0" t="str">
        <f aca="true">CONCATENATE( "01.07.",YEAR(NOW())-1)</f>
        <v>01.07.2018</v>
      </c>
    </row>
    <row r="8" customFormat="false" ht="12.8" hidden="false" customHeight="false" outlineLevel="0" collapsed="false">
      <c r="A8" s="0" t="str">
        <f aca="true">CONCATENATE( "01.08.",YEAR(NOW())-1)</f>
        <v>01.08.2018</v>
      </c>
    </row>
    <row r="9" customFormat="false" ht="12.8" hidden="false" customHeight="false" outlineLevel="0" collapsed="false">
      <c r="A9" s="0" t="str">
        <f aca="true">CONCATENATE( "01.09.",YEAR(NOW())-1)</f>
        <v>01.09.2018</v>
      </c>
    </row>
    <row r="10" customFormat="false" ht="12.8" hidden="false" customHeight="false" outlineLevel="0" collapsed="false">
      <c r="A10" s="0" t="str">
        <f aca="true">CONCATENATE( "01.10.",YEAR(NOW())-1)</f>
        <v>01.10.2018</v>
      </c>
    </row>
    <row r="11" customFormat="false" ht="12.8" hidden="false" customHeight="false" outlineLevel="0" collapsed="false">
      <c r="A11" s="0" t="str">
        <f aca="true">CONCATENATE( "01.11.",YEAR(NOW())-1)</f>
        <v>01.11.2018</v>
      </c>
    </row>
    <row r="12" customFormat="false" ht="12.8" hidden="false" customHeight="false" outlineLevel="0" collapsed="false">
      <c r="A12" s="0" t="str">
        <f aca="true">CONCATENATE( "01.12.",YEAR(NOW())-1)</f>
        <v>01.12.2018</v>
      </c>
    </row>
    <row r="13" customFormat="false" ht="12.8" hidden="false" customHeight="false" outlineLevel="0" collapsed="false">
      <c r="A13" s="0" t="str">
        <f aca="true">CONCATENATE( "01.01.",YEAR(NOW()))</f>
        <v>01.01.2019</v>
      </c>
    </row>
    <row r="14" customFormat="false" ht="12.8" hidden="false" customHeight="false" outlineLevel="0" collapsed="false">
      <c r="A14" s="0" t="str">
        <f aca="true">CONCATENATE( "01.02.",YEAR(NOW()))</f>
        <v>01.02.2019</v>
      </c>
    </row>
    <row r="15" customFormat="false" ht="12.8" hidden="false" customHeight="false" outlineLevel="0" collapsed="false">
      <c r="A15" s="0" t="str">
        <f aca="true">CONCATENATE( "01.03.",YEAR(NOW()))</f>
        <v>01.03.2019</v>
      </c>
    </row>
    <row r="16" customFormat="false" ht="12.8" hidden="false" customHeight="false" outlineLevel="0" collapsed="false">
      <c r="A16" s="0" t="str">
        <f aca="true">CONCATENATE( "01.04.",YEAR(NOW()))</f>
        <v>01.04.2019</v>
      </c>
    </row>
    <row r="17" customFormat="false" ht="12.8" hidden="false" customHeight="false" outlineLevel="0" collapsed="false">
      <c r="A17" s="0" t="str">
        <f aca="true">CONCATENATE( "01.05.",YEAR(NOW()))</f>
        <v>01.05.2019</v>
      </c>
    </row>
    <row r="18" customFormat="false" ht="12.8" hidden="false" customHeight="false" outlineLevel="0" collapsed="false">
      <c r="A18" s="0" t="str">
        <f aca="true">CONCATENATE( "01.06.",YEAR(NOW()))</f>
        <v>01.06.2019</v>
      </c>
    </row>
    <row r="19" customFormat="false" ht="12.8" hidden="false" customHeight="false" outlineLevel="0" collapsed="false">
      <c r="A19" s="0" t="str">
        <f aca="true">CONCATENATE( "01.07.",YEAR(NOW()))</f>
        <v>01.07.2019</v>
      </c>
    </row>
    <row r="20" customFormat="false" ht="12.8" hidden="false" customHeight="false" outlineLevel="0" collapsed="false">
      <c r="A20" s="0" t="str">
        <f aca="true">CONCATENATE( "01.08.",YEAR(NOW()))</f>
        <v>01.08.2019</v>
      </c>
    </row>
    <row r="21" customFormat="false" ht="12.8" hidden="false" customHeight="false" outlineLevel="0" collapsed="false">
      <c r="A21" s="0" t="str">
        <f aca="true">CONCATENATE( "01.09.",YEAR(NOW()))</f>
        <v>01.09.2019</v>
      </c>
    </row>
    <row r="22" customFormat="false" ht="12.8" hidden="false" customHeight="false" outlineLevel="0" collapsed="false">
      <c r="A22" s="0" t="str">
        <f aca="true">CONCATENATE( "01.10.",YEAR(NOW()))</f>
        <v>01.10.2019</v>
      </c>
    </row>
    <row r="23" customFormat="false" ht="12.8" hidden="false" customHeight="false" outlineLevel="0" collapsed="false">
      <c r="A23" s="0" t="str">
        <f aca="true">CONCATENATE( "01.11.",YEAR(NOW()))</f>
        <v>01.11.2019</v>
      </c>
    </row>
    <row r="24" customFormat="false" ht="12.8" hidden="false" customHeight="false" outlineLevel="0" collapsed="false">
      <c r="A24" s="0" t="str">
        <f aca="true">CONCATENATE( "01.12.",YEAR(NOW()))</f>
        <v>01.12.2019</v>
      </c>
    </row>
    <row r="25" customFormat="false" ht="12.8" hidden="false" customHeight="false" outlineLevel="0" collapsed="false">
      <c r="A25" s="0" t="str">
        <f aca="true">CONCATENATE( "01.01.",YEAR(NOW())+1)</f>
        <v>01.01.2020</v>
      </c>
    </row>
    <row r="26" customFormat="false" ht="12.8" hidden="false" customHeight="false" outlineLevel="0" collapsed="false">
      <c r="A26" s="0" t="str">
        <f aca="true">CONCATENATE( "01.02.",YEAR(NOW())+1)</f>
        <v>01.02.2020</v>
      </c>
    </row>
    <row r="27" customFormat="false" ht="12.8" hidden="false" customHeight="false" outlineLevel="0" collapsed="false">
      <c r="A27" s="0" t="str">
        <f aca="true">CONCATENATE( "01.03.",YEAR(NOW())+1)</f>
        <v>01.03.2020</v>
      </c>
    </row>
    <row r="28" customFormat="false" ht="12.8" hidden="false" customHeight="false" outlineLevel="0" collapsed="false">
      <c r="A28" s="0" t="str">
        <f aca="true">CONCATENATE( "01.04.",YEAR(NOW())+1)</f>
        <v>01.04.2020</v>
      </c>
    </row>
    <row r="29" customFormat="false" ht="12.8" hidden="false" customHeight="false" outlineLevel="0" collapsed="false">
      <c r="A29" s="0" t="str">
        <f aca="true">CONCATENATE( "01.05.",YEAR(NOW())+1)</f>
        <v>01.05.2020</v>
      </c>
    </row>
    <row r="30" customFormat="false" ht="12.8" hidden="false" customHeight="false" outlineLevel="0" collapsed="false">
      <c r="A30" s="0" t="str">
        <f aca="true">CONCATENATE( "01.06.",YEAR(NOW())+1)</f>
        <v>01.06.2020</v>
      </c>
    </row>
    <row r="31" customFormat="false" ht="12.8" hidden="false" customHeight="false" outlineLevel="0" collapsed="false">
      <c r="A31" s="0" t="str">
        <f aca="true">CONCATENATE( "01.07.",YEAR(NOW())+1)</f>
        <v>01.07.2020</v>
      </c>
    </row>
    <row r="32" customFormat="false" ht="12.8" hidden="false" customHeight="false" outlineLevel="0" collapsed="false">
      <c r="A32" s="0" t="str">
        <f aca="true">CONCATENATE( "01.08.",YEAR(NOW())+1)</f>
        <v>01.08.2020</v>
      </c>
    </row>
    <row r="33" customFormat="false" ht="12.8" hidden="false" customHeight="false" outlineLevel="0" collapsed="false">
      <c r="A33" s="0" t="str">
        <f aca="true">CONCATENATE( "01.09.",YEAR(NOW())+1)</f>
        <v>01.09.2020</v>
      </c>
    </row>
    <row r="34" customFormat="false" ht="12.8" hidden="false" customHeight="false" outlineLevel="0" collapsed="false">
      <c r="A34" s="0" t="str">
        <f aca="true">CONCATENATE( "01.10.",YEAR(NOW())+1)</f>
        <v>01.10.2020</v>
      </c>
    </row>
    <row r="35" customFormat="false" ht="12.8" hidden="false" customHeight="false" outlineLevel="0" collapsed="false">
      <c r="A35" s="0" t="str">
        <f aca="true">CONCATENATE( "01.11.",YEAR(NOW())+1)</f>
        <v>01.11.2020</v>
      </c>
    </row>
    <row r="36" customFormat="false" ht="12.8" hidden="false" customHeight="false" outlineLevel="0" collapsed="false">
      <c r="A36" s="0" t="str">
        <f aca="true">CONCATENATE( "01.12.",YEAR(NOW())+1)</f>
        <v>01.12.2020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56"/>
  <sheetViews>
    <sheetView showFormulas="false" showGridLines="true" showRowColHeaders="true" showZeros="true" rightToLeft="false" tabSelected="false" showOutlineSymbols="true" defaultGridColor="true" view="normal" topLeftCell="A50" colorId="64" zoomScale="100" zoomScaleNormal="10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0" width="43.29"/>
    <col collapsed="false" customWidth="true" hidden="false" outlineLevel="0" max="2" min="2" style="0" width="45.04"/>
    <col collapsed="false" customWidth="false" hidden="false" outlineLevel="0" max="1025" min="3" style="0" width="11.52"/>
  </cols>
  <sheetData>
    <row r="1" customFormat="false" ht="60.4" hidden="false" customHeight="true" outlineLevel="0" collapsed="false">
      <c r="A1" s="2" t="n">
        <v>2000</v>
      </c>
      <c r="B1" s="0" t="s">
        <v>137</v>
      </c>
    </row>
    <row r="2" customFormat="false" ht="60.4" hidden="false" customHeight="true" outlineLevel="0" collapsed="false">
      <c r="A2" s="2" t="n">
        <v>2100</v>
      </c>
      <c r="B2" s="0" t="s">
        <v>138</v>
      </c>
    </row>
    <row r="3" customFormat="false" ht="60.4" hidden="false" customHeight="true" outlineLevel="0" collapsed="false">
      <c r="A3" s="2" t="n">
        <v>2110</v>
      </c>
      <c r="B3" s="0" t="s">
        <v>139</v>
      </c>
    </row>
    <row r="4" customFormat="false" ht="60.4" hidden="false" customHeight="true" outlineLevel="0" collapsed="false">
      <c r="A4" s="2" t="n">
        <v>2111</v>
      </c>
      <c r="B4" s="0" t="s">
        <v>140</v>
      </c>
    </row>
    <row r="5" customFormat="false" ht="60.4" hidden="false" customHeight="true" outlineLevel="0" collapsed="false">
      <c r="A5" s="2" t="n">
        <v>2112</v>
      </c>
      <c r="B5" s="0" t="s">
        <v>141</v>
      </c>
    </row>
    <row r="6" customFormat="false" ht="60.4" hidden="false" customHeight="true" outlineLevel="0" collapsed="false">
      <c r="A6" s="2" t="n">
        <v>2120</v>
      </c>
      <c r="B6" s="0" t="s">
        <v>142</v>
      </c>
    </row>
    <row r="7" customFormat="false" ht="60.4" hidden="false" customHeight="true" outlineLevel="0" collapsed="false">
      <c r="A7" s="2" t="n">
        <v>2200</v>
      </c>
      <c r="B7" s="0" t="s">
        <v>143</v>
      </c>
    </row>
    <row r="8" customFormat="false" ht="60.4" hidden="false" customHeight="true" outlineLevel="0" collapsed="false">
      <c r="A8" s="2" t="n">
        <v>2210</v>
      </c>
      <c r="B8" s="0" t="s">
        <v>144</v>
      </c>
    </row>
    <row r="9" customFormat="false" ht="60.4" hidden="false" customHeight="true" outlineLevel="0" collapsed="false">
      <c r="A9" s="2" t="n">
        <v>2220</v>
      </c>
      <c r="B9" s="0" t="s">
        <v>145</v>
      </c>
    </row>
    <row r="10" customFormat="false" ht="60.4" hidden="false" customHeight="true" outlineLevel="0" collapsed="false">
      <c r="A10" s="2" t="n">
        <v>2230</v>
      </c>
      <c r="B10" s="0" t="s">
        <v>146</v>
      </c>
    </row>
    <row r="11" customFormat="false" ht="60.4" hidden="false" customHeight="true" outlineLevel="0" collapsed="false">
      <c r="A11" s="2" t="n">
        <v>2240</v>
      </c>
      <c r="B11" s="0" t="s">
        <v>147</v>
      </c>
    </row>
    <row r="12" customFormat="false" ht="60.4" hidden="false" customHeight="true" outlineLevel="0" collapsed="false">
      <c r="A12" s="2" t="n">
        <v>2250</v>
      </c>
      <c r="B12" s="0" t="s">
        <v>148</v>
      </c>
    </row>
    <row r="13" customFormat="false" ht="60.4" hidden="false" customHeight="true" outlineLevel="0" collapsed="false">
      <c r="A13" s="2" t="n">
        <v>2260</v>
      </c>
      <c r="B13" s="0" t="s">
        <v>149</v>
      </c>
    </row>
    <row r="14" customFormat="false" ht="60.4" hidden="false" customHeight="true" outlineLevel="0" collapsed="false">
      <c r="A14" s="2" t="n">
        <v>2270</v>
      </c>
      <c r="B14" s="0" t="s">
        <v>150</v>
      </c>
    </row>
    <row r="15" customFormat="false" ht="60.4" hidden="false" customHeight="true" outlineLevel="0" collapsed="false">
      <c r="A15" s="2" t="n">
        <v>2271</v>
      </c>
      <c r="B15" s="0" t="s">
        <v>151</v>
      </c>
    </row>
    <row r="16" customFormat="false" ht="60.4" hidden="false" customHeight="true" outlineLevel="0" collapsed="false">
      <c r="A16" s="2" t="n">
        <v>2272</v>
      </c>
      <c r="B16" s="0" t="s">
        <v>152</v>
      </c>
    </row>
    <row r="17" customFormat="false" ht="60.4" hidden="false" customHeight="true" outlineLevel="0" collapsed="false">
      <c r="A17" s="2" t="n">
        <v>2273</v>
      </c>
      <c r="B17" s="0" t="s">
        <v>153</v>
      </c>
    </row>
    <row r="18" customFormat="false" ht="60.4" hidden="false" customHeight="true" outlineLevel="0" collapsed="false">
      <c r="A18" s="2" t="n">
        <v>2274</v>
      </c>
      <c r="B18" s="0" t="s">
        <v>154</v>
      </c>
    </row>
    <row r="19" customFormat="false" ht="60.4" hidden="false" customHeight="true" outlineLevel="0" collapsed="false">
      <c r="A19" s="2" t="n">
        <v>2275</v>
      </c>
      <c r="B19" s="0" t="s">
        <v>155</v>
      </c>
    </row>
    <row r="20" customFormat="false" ht="60.4" hidden="false" customHeight="true" outlineLevel="0" collapsed="false">
      <c r="A20" s="2" t="n">
        <v>2276</v>
      </c>
      <c r="B20" s="0" t="s">
        <v>156</v>
      </c>
    </row>
    <row r="21" customFormat="false" ht="60.4" hidden="false" customHeight="true" outlineLevel="0" collapsed="false">
      <c r="A21" s="2" t="n">
        <v>2280</v>
      </c>
      <c r="B21" s="0" t="s">
        <v>157</v>
      </c>
    </row>
    <row r="22" customFormat="false" ht="60.4" hidden="false" customHeight="true" outlineLevel="0" collapsed="false">
      <c r="A22" s="2" t="n">
        <v>2281</v>
      </c>
      <c r="B22" s="0" t="s">
        <v>158</v>
      </c>
    </row>
    <row r="23" customFormat="false" ht="60.4" hidden="false" customHeight="true" outlineLevel="0" collapsed="false">
      <c r="A23" s="2" t="n">
        <v>2282</v>
      </c>
      <c r="B23" s="0" t="s">
        <v>159</v>
      </c>
    </row>
    <row r="24" customFormat="false" ht="60.4" hidden="false" customHeight="true" outlineLevel="0" collapsed="false">
      <c r="A24" s="2" t="n">
        <v>2400</v>
      </c>
      <c r="B24" s="0" t="s">
        <v>160</v>
      </c>
    </row>
    <row r="25" customFormat="false" ht="60.4" hidden="false" customHeight="true" outlineLevel="0" collapsed="false">
      <c r="A25" s="2" t="n">
        <v>2410</v>
      </c>
      <c r="B25" s="0" t="s">
        <v>161</v>
      </c>
    </row>
    <row r="26" customFormat="false" ht="60.4" hidden="false" customHeight="true" outlineLevel="0" collapsed="false">
      <c r="A26" s="2" t="n">
        <v>2420</v>
      </c>
      <c r="B26" s="0" t="s">
        <v>162</v>
      </c>
    </row>
    <row r="27" customFormat="false" ht="60.4" hidden="false" customHeight="true" outlineLevel="0" collapsed="false">
      <c r="A27" s="2" t="n">
        <v>2600</v>
      </c>
      <c r="B27" s="0" t="s">
        <v>163</v>
      </c>
    </row>
    <row r="28" customFormat="false" ht="60.4" hidden="false" customHeight="true" outlineLevel="0" collapsed="false">
      <c r="A28" s="2" t="n">
        <v>2610</v>
      </c>
      <c r="B28" s="0" t="s">
        <v>164</v>
      </c>
    </row>
    <row r="29" customFormat="false" ht="60.4" hidden="false" customHeight="true" outlineLevel="0" collapsed="false">
      <c r="A29" s="2" t="n">
        <v>2620</v>
      </c>
      <c r="B29" s="0" t="s">
        <v>165</v>
      </c>
    </row>
    <row r="30" customFormat="false" ht="60.4" hidden="false" customHeight="true" outlineLevel="0" collapsed="false">
      <c r="A30" s="2" t="n">
        <v>2630</v>
      </c>
      <c r="B30" s="0" t="s">
        <v>166</v>
      </c>
    </row>
    <row r="31" customFormat="false" ht="60.4" hidden="false" customHeight="true" outlineLevel="0" collapsed="false">
      <c r="A31" s="2" t="n">
        <v>2700</v>
      </c>
      <c r="B31" s="0" t="s">
        <v>167</v>
      </c>
    </row>
    <row r="32" customFormat="false" ht="60.4" hidden="false" customHeight="true" outlineLevel="0" collapsed="false">
      <c r="A32" s="2" t="n">
        <v>2710</v>
      </c>
      <c r="B32" s="0" t="s">
        <v>168</v>
      </c>
    </row>
    <row r="33" customFormat="false" ht="60.4" hidden="false" customHeight="true" outlineLevel="0" collapsed="false">
      <c r="A33" s="2" t="n">
        <v>2720</v>
      </c>
      <c r="B33" s="0" t="s">
        <v>169</v>
      </c>
    </row>
    <row r="34" customFormat="false" ht="60.4" hidden="false" customHeight="true" outlineLevel="0" collapsed="false">
      <c r="A34" s="2" t="n">
        <v>2730</v>
      </c>
      <c r="B34" s="0" t="s">
        <v>170</v>
      </c>
    </row>
    <row r="35" customFormat="false" ht="60.4" hidden="false" customHeight="true" outlineLevel="0" collapsed="false">
      <c r="A35" s="2" t="n">
        <v>2800</v>
      </c>
      <c r="B35" s="0" t="s">
        <v>171</v>
      </c>
    </row>
    <row r="36" customFormat="false" ht="60.4" hidden="false" customHeight="true" outlineLevel="0" collapsed="false">
      <c r="A36" s="2" t="n">
        <v>3000</v>
      </c>
      <c r="B36" s="0" t="s">
        <v>172</v>
      </c>
    </row>
    <row r="37" customFormat="false" ht="60.4" hidden="false" customHeight="true" outlineLevel="0" collapsed="false">
      <c r="A37" s="2" t="n">
        <v>3100</v>
      </c>
      <c r="B37" s="0" t="s">
        <v>173</v>
      </c>
    </row>
    <row r="38" customFormat="false" ht="60.4" hidden="false" customHeight="true" outlineLevel="0" collapsed="false">
      <c r="A38" s="2" t="n">
        <v>3110</v>
      </c>
      <c r="B38" s="0" t="s">
        <v>174</v>
      </c>
    </row>
    <row r="39" customFormat="false" ht="60.4" hidden="false" customHeight="true" outlineLevel="0" collapsed="false">
      <c r="A39" s="2" t="n">
        <v>3120</v>
      </c>
      <c r="B39" s="0" t="s">
        <v>175</v>
      </c>
    </row>
    <row r="40" customFormat="false" ht="60.4" hidden="false" customHeight="true" outlineLevel="0" collapsed="false">
      <c r="A40" s="2" t="n">
        <v>3121</v>
      </c>
      <c r="B40" s="0" t="s">
        <v>176</v>
      </c>
    </row>
    <row r="41" customFormat="false" ht="60.4" hidden="false" customHeight="true" outlineLevel="0" collapsed="false">
      <c r="A41" s="2" t="n">
        <v>3122</v>
      </c>
      <c r="B41" s="0" t="s">
        <v>177</v>
      </c>
    </row>
    <row r="42" customFormat="false" ht="60.4" hidden="false" customHeight="true" outlineLevel="0" collapsed="false">
      <c r="A42" s="2" t="n">
        <v>3130</v>
      </c>
      <c r="B42" s="0" t="s">
        <v>178</v>
      </c>
    </row>
    <row r="43" customFormat="false" ht="60.4" hidden="false" customHeight="true" outlineLevel="0" collapsed="false">
      <c r="A43" s="2" t="n">
        <v>3131</v>
      </c>
      <c r="B43" s="0" t="s">
        <v>179</v>
      </c>
    </row>
    <row r="44" customFormat="false" ht="60.4" hidden="false" customHeight="true" outlineLevel="0" collapsed="false">
      <c r="A44" s="2" t="n">
        <v>3132</v>
      </c>
      <c r="B44" s="0" t="s">
        <v>180</v>
      </c>
    </row>
    <row r="45" customFormat="false" ht="60.4" hidden="false" customHeight="true" outlineLevel="0" collapsed="false">
      <c r="A45" s="2" t="n">
        <v>3140</v>
      </c>
      <c r="B45" s="0" t="s">
        <v>181</v>
      </c>
    </row>
    <row r="46" customFormat="false" ht="60.4" hidden="false" customHeight="true" outlineLevel="0" collapsed="false">
      <c r="A46" s="2" t="n">
        <v>3141</v>
      </c>
      <c r="B46" s="0" t="s">
        <v>182</v>
      </c>
    </row>
    <row r="47" customFormat="false" ht="60.4" hidden="false" customHeight="true" outlineLevel="0" collapsed="false">
      <c r="A47" s="2" t="n">
        <v>3142</v>
      </c>
      <c r="B47" s="0" t="s">
        <v>183</v>
      </c>
    </row>
    <row r="48" customFormat="false" ht="60.4" hidden="false" customHeight="true" outlineLevel="0" collapsed="false">
      <c r="A48" s="2" t="n">
        <v>3143</v>
      </c>
      <c r="B48" s="0" t="s">
        <v>184</v>
      </c>
    </row>
    <row r="49" customFormat="false" ht="60.4" hidden="false" customHeight="true" outlineLevel="0" collapsed="false">
      <c r="A49" s="2" t="n">
        <v>3150</v>
      </c>
      <c r="B49" s="0" t="s">
        <v>185</v>
      </c>
    </row>
    <row r="50" customFormat="false" ht="60.4" hidden="false" customHeight="true" outlineLevel="0" collapsed="false">
      <c r="A50" s="2" t="n">
        <v>3160</v>
      </c>
      <c r="B50" s="0" t="s">
        <v>186</v>
      </c>
    </row>
    <row r="51" customFormat="false" ht="60.4" hidden="false" customHeight="true" outlineLevel="0" collapsed="false">
      <c r="A51" s="2" t="n">
        <v>3200</v>
      </c>
      <c r="B51" s="0" t="s">
        <v>187</v>
      </c>
    </row>
    <row r="52" customFormat="false" ht="60.4" hidden="false" customHeight="true" outlineLevel="0" collapsed="false">
      <c r="A52" s="2" t="n">
        <v>3210</v>
      </c>
      <c r="B52" s="0" t="s">
        <v>188</v>
      </c>
    </row>
    <row r="53" customFormat="false" ht="60.4" hidden="false" customHeight="true" outlineLevel="0" collapsed="false">
      <c r="A53" s="2" t="n">
        <v>3220</v>
      </c>
      <c r="B53" s="0" t="s">
        <v>189</v>
      </c>
    </row>
    <row r="54" customFormat="false" ht="60.4" hidden="false" customHeight="true" outlineLevel="0" collapsed="false">
      <c r="A54" s="2" t="n">
        <v>3230</v>
      </c>
      <c r="B54" s="0" t="s">
        <v>190</v>
      </c>
    </row>
    <row r="55" customFormat="false" ht="60.4" hidden="false" customHeight="true" outlineLevel="0" collapsed="false">
      <c r="A55" s="2" t="n">
        <v>3240</v>
      </c>
      <c r="B55" s="0" t="s">
        <v>191</v>
      </c>
    </row>
    <row r="56" customFormat="false" ht="60.4" hidden="false" customHeight="true" outlineLevel="0" collapsed="false">
      <c r="A56" s="2" t="n">
        <v>9000</v>
      </c>
      <c r="B56" s="0" t="s">
        <v>192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</TotalTime>
  <Application>LibreOffice/6.2.4.2$MacOSX_X86_64 LibreOffice_project/2412653d852ce75f65fbfa83fb7e7b669a126d64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2017-01-10T11:54:21Z</dcterms:created>
  <dc:creator/>
  <dc:description/>
  <dc:language>ru-RU</dc:language>
  <cp:lastModifiedBy/>
  <dcterms:modified xsi:type="dcterms:W3CDTF">2017-04-21T17:44:05Z</dcterms:modified>
  <cp:revision>6</cp:revision>
  <dc:subject/>
  <dc:title/>
</cp:coreProperties>
</file>