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 квартал" sheetId="1" r:id="rId1"/>
  </sheets>
  <definedNames>
    <definedName name="_xlnm._FilterDatabase" localSheetId="0" hidden="1">'3 квартал'!$A$1:$I$445</definedName>
    <definedName name="Excel_BuiltIn__FilterDatabase" localSheetId="0">'3 квартал'!$A$1:$I$1</definedName>
    <definedName name="_xlnm__FilterDatabase" localSheetId="0">'3 квартал'!$A$1:$I$1</definedName>
  </definedNames>
  <calcPr fullCalcOnLoad="1"/>
</workbook>
</file>

<file path=xl/sharedStrings.xml><?xml version="1.0" encoding="utf-8"?>
<sst xmlns="http://schemas.openxmlformats.org/spreadsheetml/2006/main" count="2736" uniqueCount="1299">
  <si>
    <t>Дата</t>
  </si>
  <si>
    <t>Ідентифікатор тендера</t>
  </si>
  <si>
    <t>Тендер</t>
  </si>
  <si>
    <t>Код CPV</t>
  </si>
  <si>
    <t>Організатор</t>
  </si>
  <si>
    <t>Код організатора</t>
  </si>
  <si>
    <t>Постачальник</t>
  </si>
  <si>
    <t>Код постачальника</t>
  </si>
  <si>
    <t>Сума переможних пропозицій</t>
  </si>
  <si>
    <t>без застосування ел.сист.</t>
  </si>
  <si>
    <t>Консультативні послуги з питань оподаткування - ДК 021:2015 - 79221000-9: Консультаційні послуги з питань оподаткування</t>
  </si>
  <si>
    <t>79221000-9: Консультаційні послуги з питань оподаткування</t>
  </si>
  <si>
    <t>МКП "Покровське виробниче управління водопровідно-каналізаційного господарства"</t>
  </si>
  <si>
    <t>ФОП Іващенко В.В.</t>
  </si>
  <si>
    <t>2509105278</t>
  </si>
  <si>
    <t>Бухгалтерський та аудиторські послуги- ДК 021:2015 - 79210000-9: Бухгалтерські та аудиторські послуги</t>
  </si>
  <si>
    <t>79210000-9: Бухгалтерські та аудиторські послуги</t>
  </si>
  <si>
    <t>Запасні частини до вантажн.ранспортн. Засобів, фургонів та легк.автомоб - ДК 021:2015 - 34330000-9:Запасні ччастини до вантажнотранспортних засобів,фургон та легкових автомобілів</t>
  </si>
  <si>
    <t>34330000-9: Запасні ччастини до вантажнотранспортних засобів,фургон та легкових автомобілів</t>
  </si>
  <si>
    <t>ФОП Дюбанов В.В.</t>
  </si>
  <si>
    <t>2299615814</t>
  </si>
  <si>
    <t>Витрати з освітлення міст загального користування інформаційно-розрахункового центру - ДК 021:2015 - 9839000-3: Інщі послуги</t>
  </si>
  <si>
    <t>9839000-3: Інщі послуги</t>
  </si>
  <si>
    <t>МПМКП Житлкомсервіс</t>
  </si>
  <si>
    <t>41230763</t>
  </si>
  <si>
    <t>Шиноремонтні послуги у тому чиислі шиномонтажн.послуги та послуги з балансування коліс - ДК 021:2015 - 50116500-6: Шиноремонтні послуги, у тому числі шиномонтажні послуги та послуги з балансування коліс</t>
  </si>
  <si>
    <t>50116500-6: Шиноремонтні послуги, у тому числі шиномонтажні послуги та послуги з балансування коліс</t>
  </si>
  <si>
    <t>ПП Велес -М</t>
  </si>
  <si>
    <t>372140804673</t>
  </si>
  <si>
    <t>Послуги по розробці та супроводу науково-техн.докум. - ДК 021:2015 - 71330000-0: Інженерні послуги різні</t>
  </si>
  <si>
    <t>71330000-0: Інженерні послуги різні</t>
  </si>
  <si>
    <t>ТОВ Спеценергокомплекс</t>
  </si>
  <si>
    <t>37617639</t>
  </si>
  <si>
    <t>Кабельне приладдя - ДК 021:2015 - 44322000-3: Кабельне приладдя</t>
  </si>
  <si>
    <t>44322000-3: Кабельне приладдя</t>
  </si>
  <si>
    <t>ТОВ Вольт-Альянс ЛТД</t>
  </si>
  <si>
    <t>42021468</t>
  </si>
  <si>
    <t>Мастильні,шпаклівнвки,замазки та розчини - ДК 021:2015 - 44830000-7: Мастики, шпаклівки, замазки та розчинники</t>
  </si>
  <si>
    <t>44830000-7: Мастики, шпаклівки, замазки та розчинники</t>
  </si>
  <si>
    <t>ФОП Олькін Д.В.</t>
  </si>
  <si>
    <t>2797609015</t>
  </si>
  <si>
    <t>Кисень - ДК 021:2015 - 24111900-4: Кисень</t>
  </si>
  <si>
    <t>24111900-4: Кисень</t>
  </si>
  <si>
    <t>ПАТ ОРРЗ</t>
  </si>
  <si>
    <t>30866547</t>
  </si>
  <si>
    <t>Закупівля без використання електронної системи</t>
  </si>
  <si>
    <t>18130000-9 Спеціальний робочий одяг</t>
  </si>
  <si>
    <t>Територіальний центр соціального обслуговування</t>
  </si>
  <si>
    <t>21907980</t>
  </si>
  <si>
    <t>ГАЙДАМАЧЕНКО ДМИТРО МИКОЛАЙОВИЧ</t>
  </si>
  <si>
    <t>2744304058</t>
  </si>
  <si>
    <t>Колесо робоче до насосу Д1600-90 - ДК 021:2015 - 42124200-6: Частини насосів і підіймачів рідин</t>
  </si>
  <si>
    <t>42124200-6: Частини насосів і підіймачів рідин</t>
  </si>
  <si>
    <t>ТОВ КП ВЕГА</t>
  </si>
  <si>
    <t>140077773</t>
  </si>
  <si>
    <t>34350000-5 Шини для транспортних засобів великої та малої тоннажності</t>
  </si>
  <si>
    <t>ДЮБАНОВ ВІКТОР ВАСИЛЬОВИЧ</t>
  </si>
  <si>
    <t>Ручні інструменти пневматичні чи моторизовані - ДК 021:2015 -  42650000-7: Ручні інструменти пневматичні чи моторизовані</t>
  </si>
  <si>
    <t>42650000-7: Ручні інструменти пневматичні чи моторизовані</t>
  </si>
  <si>
    <t>СПД Мельник В.Г.</t>
  </si>
  <si>
    <t>2788205590</t>
  </si>
  <si>
    <t>34320000-6 Механічні запасні частини, крім двигунів і частин двигунів</t>
  </si>
  <si>
    <t>09210000-4 Мастильні засоби</t>
  </si>
  <si>
    <t>Вальниці - ДК 021: 2015 - 44440000-6: Вальниці</t>
  </si>
  <si>
    <t>44440000-6: Вальниці</t>
  </si>
  <si>
    <t>АМП Компані</t>
  </si>
  <si>
    <t>35044502</t>
  </si>
  <si>
    <t>33740000-9 Засоби для догляду за руками та нігтями</t>
  </si>
  <si>
    <t>ЗАБУТНОЙ СЕРГІЙ АНАТОЛІЙОВИЧ</t>
  </si>
  <si>
    <t>2554205214</t>
  </si>
  <si>
    <t>15800000-6 Продукти харчування різні</t>
  </si>
  <si>
    <t>МАРТИНОВЧЕНКО ТЕТЯНА БОРИСІВНА</t>
  </si>
  <si>
    <t>2364501561</t>
  </si>
  <si>
    <t>UA -2020-05-19-004341-c</t>
  </si>
  <si>
    <t>Закупівля без використання електронноїх системи</t>
  </si>
  <si>
    <t>ДК 021:2015:15810000-9 Хлібопродукти,свіжовипечені хлібобулочні та кондитерські вироби</t>
  </si>
  <si>
    <t>КП "ЦМЛ ПМР ДО"</t>
  </si>
  <si>
    <t>01987563</t>
  </si>
  <si>
    <t>ФОП Науменко О.О.</t>
  </si>
  <si>
    <t>3472603316</t>
  </si>
  <si>
    <t>Допорогова закупівля</t>
  </si>
  <si>
    <t>30190000-7 Офісне устаткування та приладдя різне</t>
  </si>
  <si>
    <t>ТОВ "ПАПІРТОРГ"</t>
  </si>
  <si>
    <t>30194866</t>
  </si>
  <si>
    <t>UA -2020-06-19-000902-c</t>
  </si>
  <si>
    <t>ДК 021:2015:33140000-3 Медичні матеріали</t>
  </si>
  <si>
    <t>ТОВ "ТЕТАФАРМ"</t>
  </si>
  <si>
    <t>37443639</t>
  </si>
  <si>
    <t>44320000-9 Кабелі та супутня продукція</t>
  </si>
  <si>
    <t>31440000-2 Акумуляторні батареї</t>
  </si>
  <si>
    <t>43830000-0 Електричні інструменти</t>
  </si>
  <si>
    <t>UA-2020-07-02-001656-b</t>
  </si>
  <si>
    <t>Навчання підвищення кваліфікації ДК 021:2015 (80570000-0: Послуги з професійної підготовки у сфері підвищення кваліфікації)</t>
  </si>
  <si>
    <t>80570000-0: Послуги з професійної підготовки у сфері підвищення кваліфікації</t>
  </si>
  <si>
    <t>КП НКК ДОР</t>
  </si>
  <si>
    <t>03363192</t>
  </si>
  <si>
    <t>UA-2020-06-30-001409-c</t>
  </si>
  <si>
    <t>Картриджи для лазерних принтерів</t>
  </si>
  <si>
    <t>30100000-0</t>
  </si>
  <si>
    <t>КНП "ЦПМСД Покровської міської ради"</t>
  </si>
  <si>
    <t>37691403</t>
  </si>
  <si>
    <t>ТОВ "Імперіал Груп Сервіс"</t>
  </si>
  <si>
    <t>UA-2020-06-30-002062-a</t>
  </si>
  <si>
    <t>Калоприймачі, паста Coloplast</t>
  </si>
  <si>
    <t>33100000-1</t>
  </si>
  <si>
    <t>ТОВ "Центр Діна"</t>
  </si>
  <si>
    <t>UA-2020-07-02-009229-a</t>
  </si>
  <si>
    <t>Товар різний (Netw.a TP-Link M7200; Mереж.зарядк.Intaleo CCG422; Cтарт.пак.Life; Мереж.подовжувач EMOS P1325) ДК 021:2015 - 44423000-1: Вироби різні</t>
  </si>
  <si>
    <t>44423000-1: Вироби різні</t>
  </si>
  <si>
    <t>ТОВ САВ-Дістрибьюшн</t>
  </si>
  <si>
    <t>UA-2020-07-01-007003-a</t>
  </si>
  <si>
    <t>Медичні матеріали (шпатель дерев"яий, ланцети, тест-смужки, стрічки діаграмні, термопапір, розчинники для аналізаторів, серветки спиртові)</t>
  </si>
  <si>
    <t>ФОП Маковська К.О.</t>
  </si>
  <si>
    <t>UA-2020-07-02-001810-c</t>
  </si>
  <si>
    <t>Канцелярське приладдя - ДК 021:2015 (39263000-3: Канцелярське приладдя)</t>
  </si>
  <si>
    <t>39263000-3: Канцелярське приладдя</t>
  </si>
  <si>
    <t>ФОП Ревука Н.М.</t>
  </si>
  <si>
    <t>2482911680</t>
  </si>
  <si>
    <t>не було тендера</t>
  </si>
  <si>
    <t>МКП "Ритуал"</t>
  </si>
  <si>
    <t>31881388</t>
  </si>
  <si>
    <t>ФОП Галушко Ю.В.</t>
  </si>
  <si>
    <t>2818809399</t>
  </si>
  <si>
    <t>Послуги по автобусному перевезенню учнів до пунктів проведення зовнішнього незалежного оцінювання з фізики по маршруту м.Покров - м.Нікополь - м.Покров</t>
  </si>
  <si>
    <t>60140000-1 Нерегулярні пасажирські перевезення</t>
  </si>
  <si>
    <t>Управління освіти виконавчого комітету Покровської міської ради</t>
  </si>
  <si>
    <t>02142388</t>
  </si>
  <si>
    <t>ФОП Есаулов Олександр Леонідович</t>
  </si>
  <si>
    <t>UA-2020-07-02-000687-c</t>
  </si>
  <si>
    <t>Лічільник водяний Gross MTK-UA 50 для холодної води</t>
  </si>
  <si>
    <t>38500000-0</t>
  </si>
  <si>
    <t>ПОКРОВСЬКЕ МІСЬКЕ КОМУНАЛЬНЕ ПІДПРИЄМСТВО "ДОБРОБУТ"</t>
  </si>
  <si>
    <t>31881440</t>
  </si>
  <si>
    <t xml:space="preserve">ТОВ "НВП"ВОДОМЕР"  
</t>
  </si>
  <si>
    <t>25454162</t>
  </si>
  <si>
    <t>UA-2020-07-02-001929-c</t>
  </si>
  <si>
    <t>Надання послуг з постачання пакетів оновлення (компонент) до комп’ютерної програми «ISpro» у складі модулів: «Облік заробітної плати» (до 50 особ.рах.), «Фінансовий облік», «Логістика», «Основні засоби», «Облік договорів», Інформаційно-консультаційні послуги по роботі з програмою «ISpro: Бухгалтерський облік»</t>
  </si>
  <si>
    <t xml:space="preserve"> 72610000-9</t>
  </si>
  <si>
    <t>УЖКГ та будівництва</t>
  </si>
  <si>
    <t>34611037</t>
  </si>
  <si>
    <t xml:space="preserve"> ПП «КВЦ «ІНТЕЛ-СЕРВІС»</t>
  </si>
  <si>
    <t>UA-2020-07-06-000498-a</t>
  </si>
  <si>
    <t>Механічні запасні частини (Диск зчеплення Г-52; Підшипник-588911)ДК 021:2015: 34320000-6 - Механічні запасні частини, крім двигунів і частин двигунів</t>
  </si>
  <si>
    <t>34320000-6: Механічні запасні частини, крім двигунів і частин двигунів</t>
  </si>
  <si>
    <t>ФОП Франтішкова Т.Я.</t>
  </si>
  <si>
    <t>Автошини для управління освіти</t>
  </si>
  <si>
    <t>ПП Дюбанов В.В.</t>
  </si>
  <si>
    <t>3124519541</t>
  </si>
  <si>
    <t>Будівельні матеріали для управління освіти</t>
  </si>
  <si>
    <t>44510000-8 Знаряддя</t>
  </si>
  <si>
    <t>ФОП Тригуб І.С.</t>
  </si>
  <si>
    <t>3205900362</t>
  </si>
  <si>
    <t>Навчальні засоби для дітей з особливими освітніми потребами</t>
  </si>
  <si>
    <t>80520000-5 Навчальні засоби</t>
  </si>
  <si>
    <t>ФОП Кудрявцева Тетяна Сергіївна</t>
  </si>
  <si>
    <t>Розвиваючі іграшки для дітей з особливими потребами</t>
  </si>
  <si>
    <t>37530000-2 Вироби для парків розваг, настільних або кімнатних ігор</t>
  </si>
  <si>
    <t>2359113957</t>
  </si>
  <si>
    <t>UA-2020-07-08-001135-b</t>
  </si>
  <si>
    <t>Поштові марки - ДК 021:2015 -  224100000-7: Марки</t>
  </si>
  <si>
    <t>224100000-7: Марки</t>
  </si>
  <si>
    <t>АТ Уктпошта</t>
  </si>
  <si>
    <t>25771603</t>
  </si>
  <si>
    <t>ФОП Кодріна О.М.</t>
  </si>
  <si>
    <t>2680806725</t>
  </si>
  <si>
    <t>Поточний ремонт внутрішніх мереж водопостачання в КЗДО № 11 за адресою вул. Курчатова, 12, м. Покров, Дніпропетровської області</t>
  </si>
  <si>
    <t>45330000-9 Водопровідні та санітарно-технічні роботи</t>
  </si>
  <si>
    <t>ТОВАРИСТВО З ОБМЕЖЕНОЮ ВІДПОВІДАЛЬНІСТЮ "САНТЕХСЕРВІС 2017"</t>
  </si>
  <si>
    <t>41446211</t>
  </si>
  <si>
    <t>Поточний ремонт внутрішніх мереж каналізації в КЗДО № 16 за адресою вул. Шатохіна, 3 м. Покров, Дніпропетровської області</t>
  </si>
  <si>
    <t>UA-2020-07-06-001259-b</t>
  </si>
  <si>
    <t>Масло</t>
  </si>
  <si>
    <t>09200000-1</t>
  </si>
  <si>
    <t xml:space="preserve">ФОП Дюбанов В.В.  
</t>
  </si>
  <si>
    <t>UA-2020-07-06-004017-a</t>
  </si>
  <si>
    <t>Поліпропіленовий трос</t>
  </si>
  <si>
    <t>44300000-3</t>
  </si>
  <si>
    <t xml:space="preserve">ФОП Ковтун Г.І.  
</t>
  </si>
  <si>
    <t>2919106288</t>
  </si>
  <si>
    <t>UA-2020-07-06-000825-c</t>
  </si>
  <si>
    <t>Гальмівна рідина</t>
  </si>
  <si>
    <t>24900000-3</t>
  </si>
  <si>
    <t xml:space="preserve"> UA-P-2020-07-08-000545-c</t>
  </si>
  <si>
    <t>Відключення від мереж газопостачання газових приладів.</t>
  </si>
  <si>
    <t>50530000-9</t>
  </si>
  <si>
    <t>Відділ культури виконавчого комітету Покровської міської ради</t>
  </si>
  <si>
    <t>05534380</t>
  </si>
  <si>
    <t>АКЦІОНЕРНЕ ТОВАРИСТВО "ОПЕРАТОР ГАЗОРОЗПОДІЛЬНОЇ СИСТЕМИ "ДНІПРОПЕТРОВСЬКГАЗ"</t>
  </si>
  <si>
    <t>03340920</t>
  </si>
  <si>
    <t>UA-2020-07-10-005211-c</t>
  </si>
  <si>
    <t>Періодичні видання для поповнення бібліотечного фонду.</t>
  </si>
  <si>
    <t>22210000-5</t>
  </si>
  <si>
    <t>ФОП Ніколаєв Вячеслав Володимирович</t>
  </si>
  <si>
    <t>1409406871</t>
  </si>
  <si>
    <t>Емаль для КЗ "СЗШ №6"</t>
  </si>
  <si>
    <t>44810000-1 Фарби</t>
  </si>
  <si>
    <t>ЗАБУТНА СВІТЛАНА ПЕТРІВНА</t>
  </si>
  <si>
    <t>Поточний ремонт внутрішніх мереж водопостачання в КЗ "СЗШ№4" за адресою вул. Уральська2, м. Покров, Дніпропетровської області</t>
  </si>
  <si>
    <t>Поточний ремонт внутрішніх мереж водопостачання в КЗ "СЗШ№9" за адресою вул. Л.Чайкіної, 29 а, м. Покров, Дніпропетровської області</t>
  </si>
  <si>
    <t>Послуги по автобусному перевезенню учнів до пунктів проведення зовнішнього незалежного оцінювання з англійської мови по маршруту м.Покров - м.Нікополь - м.Покров</t>
  </si>
  <si>
    <t>ФОП ЕСАУЛОВ ОЛЕКСАНДР ЛЕОНІДОВИЧ</t>
  </si>
  <si>
    <t>UA-2020-07-07-004351-a</t>
  </si>
  <si>
    <t>Запчастини</t>
  </si>
  <si>
    <t>34300000-0</t>
  </si>
  <si>
    <t>UA -2020-07-07-003441-а</t>
  </si>
  <si>
    <t>ДК 021:2015:33690000-3 Лікарські засоби різні</t>
  </si>
  <si>
    <t>ПАТ "РЕАГЕНТ"</t>
  </si>
  <si>
    <t>13433137</t>
  </si>
  <si>
    <t>UA-2020-07-07-000892-b</t>
  </si>
  <si>
    <t>Навчання з правил безпечної експлуатації електроустановок споживачів, правил технічної експлуатації електроустановок</t>
  </si>
  <si>
    <t>80500000-9</t>
  </si>
  <si>
    <t>КП "Навчально-курсовий комбінат" ДОР"</t>
  </si>
  <si>
    <t>UA-2020-07-07-001842-a</t>
  </si>
  <si>
    <t>Автозапчастини для легкових автомобілів</t>
  </si>
  <si>
    <t>UA-2020-07-07-004989-c</t>
  </si>
  <si>
    <t>Матеріал контролю гематологічний атестований багатопараметричний</t>
  </si>
  <si>
    <t>33600000-6</t>
  </si>
  <si>
    <t>ТОВ "Рад Фарм"</t>
  </si>
  <si>
    <t>UA-2020-07-07-005293-c</t>
  </si>
  <si>
    <t>Лізуючий реагент 500 мл, очищувач 1л</t>
  </si>
  <si>
    <t>UA-2020-07-07-004400-b</t>
  </si>
  <si>
    <t>Послуги  з підтримки та обслуговування сайту</t>
  </si>
  <si>
    <t>72400000-4</t>
  </si>
  <si>
    <t>ФОП Овчаренко М.І.</t>
  </si>
  <si>
    <t>UA-2020-07-07-004755-a</t>
  </si>
  <si>
    <t>Послуги з особистого страхування членів добровільної пожежної дружини</t>
  </si>
  <si>
    <t>66500000-5</t>
  </si>
  <si>
    <t>АТ "ПРОСТО-страхування"</t>
  </si>
  <si>
    <t>UA-2020-07-08-002110-a</t>
  </si>
  <si>
    <t>Скретч-карта попвнення рахунку мобільного зв'язку - ДК 021:2015 - 64212000-5 : Послуги мобільного телефоного зв'язку</t>
  </si>
  <si>
    <t>64212000-5 : Послуги мобільного телефоного зв'язку</t>
  </si>
  <si>
    <t>ТОВ КИЇВСІМ</t>
  </si>
  <si>
    <t>417615126596</t>
  </si>
  <si>
    <t>UA-2020-07-08-006989-c</t>
  </si>
  <si>
    <t>Ваучер Vodafone-100 - ДК 021:2015 - 64212000-5 : Послуги мобільного телефоного зв'язку</t>
  </si>
  <si>
    <t>Мікродвигун для КПНЗ «БТДЮ»</t>
  </si>
  <si>
    <t>31110000-0 Електродвигуни</t>
  </si>
  <si>
    <t>ЧЕРНЕЦЬКИЙ СТАНІСЛАВ АНТОНОВИЧ</t>
  </si>
  <si>
    <t>3235311341</t>
  </si>
  <si>
    <t>Туристичні намети для КПНЗ «БТДЮ»</t>
  </si>
  <si>
    <t>39520000-3 Готові текстильні вироби</t>
  </si>
  <si>
    <t>ФОП "ПАВЛІЙ МАРИНА ВАЛЕРІЇВНА"</t>
  </si>
  <si>
    <t>2714206363</t>
  </si>
  <si>
    <t>Будівельні товари для КЗДО №13</t>
  </si>
  <si>
    <t>14810000-2 Абразивні вироби</t>
  </si>
  <si>
    <t>ЧИРВА НАТАЛІЯ ПАВЛІВНА</t>
  </si>
  <si>
    <t>2757205188</t>
  </si>
  <si>
    <t>Букса та гусак для КЗ "Ліцей"</t>
  </si>
  <si>
    <t>44410000-7 Вироби для ванної кімнати та кухні</t>
  </si>
  <si>
    <t>ГУБА ОЛЬГА МИКОЛАЇВНА</t>
  </si>
  <si>
    <t>Будівельні товари для КЗ "НВК №2"</t>
  </si>
  <si>
    <t>44530000-4 Кріпильні деталі</t>
  </si>
  <si>
    <t>Поточний ремонт внутрішніх мереж водопостачання та водовідведення в КЗДО № 22 за адресою вул. Л.Чайкіної, 29, м. Покров, Дніпропетровської обл.</t>
  </si>
  <si>
    <t>Поточний ремонт внутрішніх мереж водопостачання та водовідведення в КЗ "НВК №2" за адресою вул. Л.Чайкіної, 7, вул. Л.Чайкіної, 15, м. Покров, Дніпропетровської обл.</t>
  </si>
  <si>
    <t>2575315465</t>
  </si>
  <si>
    <t>UA-2020-07-08-000744-a</t>
  </si>
  <si>
    <t xml:space="preserve">ФОП Поляков В.С.  </t>
  </si>
  <si>
    <t>UA-2020-07-08-000902-a</t>
  </si>
  <si>
    <t>Маска (сетка)</t>
  </si>
  <si>
    <t>18100000-0</t>
  </si>
  <si>
    <t>UA-2020-07-08-001282-a</t>
  </si>
  <si>
    <t>Гірка, драбинка, гойдалка</t>
  </si>
  <si>
    <t>37500000-3</t>
  </si>
  <si>
    <t xml:space="preserve">ФОП Кудрицька Л.Д.  </t>
  </si>
  <si>
    <t>UA-2020-07-08-002711-a</t>
  </si>
  <si>
    <t>Запчастини до ручного інструменту Stihl</t>
  </si>
  <si>
    <t>42600000-2</t>
  </si>
  <si>
    <t xml:space="preserve">ТОВ "КОМПАНІЯ ЛІДЕР-ДНІПРО"  </t>
  </si>
  <si>
    <t>UA-2020-07-10-005519-c</t>
  </si>
  <si>
    <t>Вимір опору заземлюючих пристроїв ,огляд та перевірка ланцюга між заземлювачем та заземлюючими елементами електрообладнання.</t>
  </si>
  <si>
    <t>71630000-3</t>
  </si>
  <si>
    <t>ПП"АМПЕР -ПЛЮС"</t>
  </si>
  <si>
    <t xml:space="preserve">Послуги по автобусному перевезенню учнів до пунктів проведення зовнішнього незалежного оцінювання з історії України по маршруту м.Покров - м.Нікополь - м.Покров </t>
  </si>
  <si>
    <t>ЕСАУЛОВ ОЛЕКСАНДР ЛЕОНІДОВИЧ</t>
  </si>
  <si>
    <t>2118200358</t>
  </si>
  <si>
    <t>UA-2020-07-09-001885-a</t>
  </si>
  <si>
    <t>Поточний ремонт малих архітектурних споруд (павільйон зупинки громадського транспорту по вул. Лермонтова, зупинка «Пам'ятник» інв.№1030015</t>
  </si>
  <si>
    <t>45400000-1</t>
  </si>
  <si>
    <t xml:space="preserve">ФОП Кодрін О.М.  
</t>
  </si>
  <si>
    <t>2669805592</t>
  </si>
  <si>
    <t>UA-2020-07-09-003902-b</t>
  </si>
  <si>
    <t>Кріпильні деталі</t>
  </si>
  <si>
    <t>44500000-5</t>
  </si>
  <si>
    <t xml:space="preserve">ФОП Тригуб І.С.  </t>
  </si>
  <si>
    <t>UA-2020-07-09-006790-c</t>
  </si>
  <si>
    <t>Поточний ремонт малих архітектурних споруд (павільйон зупинки громадського транспорту по вул. Перевізна, зупинка «Перевізна» інв.№1030004</t>
  </si>
  <si>
    <t>UA-2020-07-09-004214-b</t>
  </si>
  <si>
    <t>Поточний ремонт малих архітектурних споруд (павільйон зупинки громадського транспорту по вул. Перевізна, зупинка «Клуб» інв.№1030007</t>
  </si>
  <si>
    <t>UA-2020-07-09-007343-c</t>
  </si>
  <si>
    <t>Фарба молоткова срібляста</t>
  </si>
  <si>
    <t>44800000-8</t>
  </si>
  <si>
    <t xml:space="preserve">ФОП БЕГДЖАНЯН МАНУЕЛЬ СУРИКОВИЧ  </t>
  </si>
  <si>
    <t>Господарчі товари для КЗ "СЗШ №9"</t>
  </si>
  <si>
    <t>ЗАЛЯН ЮЛІЯ МИКОЛАЇВНА</t>
  </si>
  <si>
    <t>UA-2020-07-09-005100-c</t>
  </si>
  <si>
    <t>Виконання технічного нагляду на об’єкті: «Поточний ремонт дороги по вул. І. Сірка в с. Шолохове Нікопольського району Дніпропетровської області»</t>
  </si>
  <si>
    <t>71240000-2</t>
  </si>
  <si>
    <t>ФОП Шаталов Ю.В.</t>
  </si>
  <si>
    <t>UA -2020-07-09-002097-с</t>
  </si>
  <si>
    <t>ДК 021:2015:33160000-9 Устаткування для операційних блоків</t>
  </si>
  <si>
    <t>ФОП Юріна О.Р.</t>
  </si>
  <si>
    <t>2267522807</t>
  </si>
  <si>
    <t>UA-2020-07-09-005141-b</t>
  </si>
  <si>
    <t>Прокладання внутрішньої високошвидкісної мережі інтернету за адресою: м.Покров, вул.П.Осипенко, 34</t>
  </si>
  <si>
    <t>32400000-7</t>
  </si>
  <si>
    <t>ФОП Толстунов В.О.</t>
  </si>
  <si>
    <t>Поточний ремонт внутрішніх мереж теплопостачання в КЗДО № 21 за адресою вул. Л.Чайкіної, 10, м. Покров, Дніпропетровської обл.</t>
  </si>
  <si>
    <t>50720000-8 Послуги з ремонту і технічного обслуговування систем центрального опалення</t>
  </si>
  <si>
    <t>Поточний ремонт внутрішніх мереж водопостачання та водовідведення в КЗДО № 21 за адресою вул. Л.Чайкіної, 10, м. Покров, Дніпропетровської обл.</t>
  </si>
  <si>
    <t>Господарчі товари для КЗ "СЗШ №6"</t>
  </si>
  <si>
    <t>31650000-7 Ізоляційне приладдя</t>
  </si>
  <si>
    <t>Господарчі товари для КЗ "НВК №2"</t>
  </si>
  <si>
    <t xml:space="preserve">Мікродвигун для КПНЗ «БТДЮ» </t>
  </si>
  <si>
    <t>UA-2020-07-13-001720-a</t>
  </si>
  <si>
    <t>Поштові конверти - ДК 021:2015 - 30190000-7: Офісне приладдя різне</t>
  </si>
  <si>
    <t>30190000-7: Офісне приладдя різне</t>
  </si>
  <si>
    <t>АТ Укрпошта</t>
  </si>
  <si>
    <t>UA -2020-07-10-007203-с</t>
  </si>
  <si>
    <t>ДК 021:2015:50420000-5 Послуги з ремонту і технічного обслуговування медичного та хірургічного обладнання</t>
  </si>
  <si>
    <t>ТОВ ДМ-ПРОЕКТ""</t>
  </si>
  <si>
    <t>35507428</t>
  </si>
  <si>
    <t>UA-2020-07-10-000464-a</t>
  </si>
  <si>
    <t>Послуги з розробки проєкту землеустрою щодо відведення земельної ділянки в постійне користування за адресою: с.Шолохове, вул.Лікарняна, 1</t>
  </si>
  <si>
    <t>71300000-1</t>
  </si>
  <si>
    <t>ФОП Шевченко А.Ю.</t>
  </si>
  <si>
    <t>UA-2020-07-10-000822-a</t>
  </si>
  <si>
    <t>Послуги з розробки проєкту землеустрою щодо відведення земельної ділянки в постійне користування за адресою: с.Миронівка, пров.Шкільний, 7</t>
  </si>
  <si>
    <t>UA-2020-07-10-001994-b</t>
  </si>
  <si>
    <t>Банер двосторонній</t>
  </si>
  <si>
    <t>22900000-9</t>
  </si>
  <si>
    <t>ФОП Туркуман А.С.</t>
  </si>
  <si>
    <t>UA-2020-07-10-004763-c</t>
  </si>
  <si>
    <t>Послуги з охорони приміщення, розташованого за адресою: м.Покров, вул.Осипенко Поліни, 34</t>
  </si>
  <si>
    <t>79700000-1</t>
  </si>
  <si>
    <t>ТОВ "ОХОРОННА АГЕНЦІЯ "КОМПЛЕКС ЗАХИСТ"</t>
  </si>
  <si>
    <t xml:space="preserve">Послуги по автобусному перевезенню учнів до пунктів проведення зовнішнього незалежного оцінювання з біології по маршруту м.Покров - м.Нікополь - м.Покров </t>
  </si>
  <si>
    <t>2715705886</t>
  </si>
  <si>
    <t>UA-2020-07-22-000212-b</t>
  </si>
  <si>
    <t>Технічне забезпечення -проведення періодичної повірки сигналізаторів газу.</t>
  </si>
  <si>
    <t>50410000-2</t>
  </si>
  <si>
    <t>ФОП Якимець В.П.</t>
  </si>
  <si>
    <t>UA-2020-07-13-004315-c</t>
  </si>
  <si>
    <t>Послуги з розміщення інформації на сторінках газети “Козацька вежа"</t>
  </si>
  <si>
    <t>79810000-5</t>
  </si>
  <si>
    <t>ПП «Редакція Козацька вежа»</t>
  </si>
  <si>
    <t>UA-2020-07-13-001302-c</t>
  </si>
  <si>
    <t>Господарчі товари (відра, корзина, тримач для паперових рушників)</t>
  </si>
  <si>
    <t>39200000-4</t>
  </si>
  <si>
    <t>ФОП Яловий В.М.</t>
  </si>
  <si>
    <t>UA-2020-07-13-002026-c</t>
  </si>
  <si>
    <t>Очищувач 1л</t>
  </si>
  <si>
    <t>UA-2020-07-13-003297-b</t>
  </si>
  <si>
    <t>Переносна   лабораторна  медична центрифуга</t>
  </si>
  <si>
    <t>42900000-5</t>
  </si>
  <si>
    <t>UA-2020-07-13-002204-a</t>
  </si>
  <si>
    <t>Бензин А-95 в талонах номіналом 10л</t>
  </si>
  <si>
    <t>09100000-0</t>
  </si>
  <si>
    <t>ПВКП "Промтехснаб"</t>
  </si>
  <si>
    <t>UA-2020-07-21-007539-b</t>
  </si>
  <si>
    <t>Зняття ,доставка та возврат  ПГЛ власнику.</t>
  </si>
  <si>
    <t>UA-2020-07-21-007293-b</t>
  </si>
  <si>
    <t>Обстеження димових та вентеляційних каналів в газифікованому приміщеннні закладу культури(клуб с.П.Хутори)</t>
  </si>
  <si>
    <t xml:space="preserve">Дератизація та дезінсекція </t>
  </si>
  <si>
    <t>90920000-2 Послуги із санітарно-гігієнічної обробки приміщень</t>
  </si>
  <si>
    <t>КП "Нікопольська профдезінфекція" ДОР"</t>
  </si>
  <si>
    <t>Змішувач та піна монтажна для КЗ "НВК№2"</t>
  </si>
  <si>
    <t>24910000-6 Клеї</t>
  </si>
  <si>
    <t>UA-2020-07-14-002095-a</t>
  </si>
  <si>
    <t>Лампи електричні</t>
  </si>
  <si>
    <t>31500000-1</t>
  </si>
  <si>
    <t xml:space="preserve">ТОВ "АЛАН-ЕЛЕКТРО"  </t>
  </si>
  <si>
    <t>UA-2020-07-17-000163-b</t>
  </si>
  <si>
    <t>Послуги провайдерів - ДК 021:2015 - 72410000-7: Послуги провайдерів</t>
  </si>
  <si>
    <t>72410000-7: Послуги провайдерів</t>
  </si>
  <si>
    <t>ТОВ НОВІ ТЕХНОЛОГІЇ-1</t>
  </si>
  <si>
    <t>41963063</t>
  </si>
  <si>
    <t xml:space="preserve">Прокладання внутрішньої високошвидкісної мережі інтернету, розташованої за адресою: м. Покров, вул. Лізи Чайкіної, 7 </t>
  </si>
  <si>
    <t>32410000-0 Локальні мережі</t>
  </si>
  <si>
    <t>ТОЛСТУНОВ ВОЛОДИМИР ОЛЕКСІЙОВИЧ</t>
  </si>
  <si>
    <t>2517814257</t>
  </si>
  <si>
    <t>Шпалери та клей для управління освіти</t>
  </si>
  <si>
    <t>39190000-0 Шпалери та інші настінні покриття</t>
  </si>
  <si>
    <t>СОВА ГРИГОРІЙ ВОЛОДИМИРОВИЧ</t>
  </si>
  <si>
    <t xml:space="preserve">Послуги по автобусному перевезенню учнів до пунктів проведення зовнішнього незалежного оцінювання по маршруту м.Покров - м.Нікополь - м.Покров </t>
  </si>
  <si>
    <t>20256138</t>
  </si>
  <si>
    <t>UA-2020-07-15-001415-a</t>
  </si>
  <si>
    <t>Електричне приладдя</t>
  </si>
  <si>
    <t>31600000-2</t>
  </si>
  <si>
    <t xml:space="preserve">ФОП Забутна Світлана Петрівна  </t>
  </si>
  <si>
    <t>UA-2020-07-15-006747-c</t>
  </si>
  <si>
    <t>Повітряні фільтра</t>
  </si>
  <si>
    <t xml:space="preserve">ТОВ ВАКУЛА ІНСТРУМЕНТ  </t>
  </si>
  <si>
    <t>UA-2020-07-15-003256-b</t>
  </si>
  <si>
    <t>Кабель АВВГ 2*2,5</t>
  </si>
  <si>
    <t>UA-2020-07-15-006582-c</t>
  </si>
  <si>
    <t>Корпусні меблі (стіл, тумби, стінова панель)</t>
  </si>
  <si>
    <t>39100000-3</t>
  </si>
  <si>
    <t>ФОП Оліменко Ю.О.</t>
  </si>
  <si>
    <t>UA-2020-07-15-004534-b</t>
  </si>
  <si>
    <t>Світильник LED-PRISMATIC-595-19-6400K-36W-220V-3000L</t>
  </si>
  <si>
    <t>ТОВ "Кабельні технології"</t>
  </si>
  <si>
    <t>UA-2020-07-16-002409-b</t>
  </si>
  <si>
    <t>Електророзподільні кабелі</t>
  </si>
  <si>
    <t>31300000-9</t>
  </si>
  <si>
    <t xml:space="preserve"> ТОВ "САН АНТАРЕС"  </t>
  </si>
  <si>
    <t>UA-2020-07-16-003415-b</t>
  </si>
  <si>
    <t>Мастильні засоби</t>
  </si>
  <si>
    <t xml:space="preserve">ТОВ "МІРОІЛ"   </t>
  </si>
  <si>
    <t>Поточний ремонт внутрішніх мереж водопостачання та водовідведення в КЗДО №5 за адресою вул. Партизанська, 37, м. Покров, Дніпропетровської обл.</t>
  </si>
  <si>
    <t xml:space="preserve">Поточний ремонт внутрішніх мереж теплопостачання в КЗ "СЗШ №9" за адресою вул. Л.Чайкіної, 29а, м. Покров, Дніпропетровської обл.
</t>
  </si>
  <si>
    <t>2462506970</t>
  </si>
  <si>
    <t>UA-2020-07-17-004564-c</t>
  </si>
  <si>
    <t>Перетворювач частоти ПЧВ 7,5 кВт 3-ф / 380</t>
  </si>
  <si>
    <t>31700000-3</t>
  </si>
  <si>
    <t xml:space="preserve">ПРАТ "УКРТЕХПРИЛАД ТОРГОВЕЛЬНИЙ ДІМ"  </t>
  </si>
  <si>
    <t>UA-2020-07-17-001606-a</t>
  </si>
  <si>
    <t>Фарба для дорожньої розмітки</t>
  </si>
  <si>
    <t xml:space="preserve">ТОВ "Поліфарб"  </t>
  </si>
  <si>
    <t>UA-2020-07-22-006065-b</t>
  </si>
  <si>
    <t>Токарні роботи - ДК 021:2015-50511000-0: Послуги з ремонту і технічного обслуговування насосів</t>
  </si>
  <si>
    <t>50511000-0: Послуги з ремонту і технічного обслуговування насосів</t>
  </si>
  <si>
    <t>UA-2020-07-22-007415-b</t>
  </si>
  <si>
    <t>Виготовлення Вала для насосу - ДК 021:2015-42124000-4: Частини насосів, компресорів, двигунів або моторів</t>
  </si>
  <si>
    <t>42124000-4: Частини насосів, компресорів, двигунів або моторів</t>
  </si>
  <si>
    <t>UA-2020-07-20-000728-b</t>
  </si>
  <si>
    <t>Послуги з обслуговування офісної техніки (заправка картриджа HP M 12A)  для потреб выддылу культури виконавчого комытету Покровської міської ради.</t>
  </si>
  <si>
    <t>50310000-1</t>
  </si>
  <si>
    <t>ФОП Довган Олексій Юрійович</t>
  </si>
  <si>
    <t>UA-2020-07-22-000469-b</t>
  </si>
  <si>
    <t>Навчання з Правил безпечної експлуатації електроустановок споживачів,Правил технічної експлуатації електроустановок споживачів.</t>
  </si>
  <si>
    <t>80550000-4</t>
  </si>
  <si>
    <t>КОМУНАЛЬНЕ ПІДПРИЄМСТВО "НАВЧАЛЬНО -КУРСОВИЙ КОМБІНАТ"ДНІПРОПЕТРОВСЬКОЇ ОБЛАСНОЇ РАДИ</t>
  </si>
  <si>
    <t>Послуги по проведенню обовязкового періодичного контролю, діагностики параметрів технічного стану транспортних засобів</t>
  </si>
  <si>
    <t>71630000-3 Послуги з технічного огляду та випробовувань</t>
  </si>
  <si>
    <t>ТОВАРИСТВО З ОБМЕЖЕНОЮ ВІДПОВІДАЛЬНІСТЮ "АВАНГАРД-АВС"</t>
  </si>
  <si>
    <t>Будівельні матеріали для КЗ "НВК №2"</t>
  </si>
  <si>
    <t>ФОП ГУБА ОЛЬГА МИКОЛАЇВНА</t>
  </si>
  <si>
    <t>UA-2020-07-21-002833-c</t>
  </si>
  <si>
    <t>Масло 2Т (5л.)</t>
  </si>
  <si>
    <t>UA-2020-07-21-002928-c</t>
  </si>
  <si>
    <t>Частини для сільськогосподарської техніки</t>
  </si>
  <si>
    <t>16800000-3</t>
  </si>
  <si>
    <t>UA-2020-07-23-000094-c</t>
  </si>
  <si>
    <t>Будівельні матеріали для КЗ "СЗШ №6"</t>
  </si>
  <si>
    <t>44830000-7 Мастики, шпаклівки, замазки та розчинники</t>
  </si>
  <si>
    <t>ФОП ЗАБУТНА СВІТЛАНА ПЕТРІВНА</t>
  </si>
  <si>
    <t xml:space="preserve"> ФОП ГУБА ОЛЬГА МИКОЛАЇВНА</t>
  </si>
  <si>
    <t>41715393</t>
  </si>
  <si>
    <t>UA-2020-07-21-007729-b</t>
  </si>
  <si>
    <t>Заправка картриджів для лазерних принтерів</t>
  </si>
  <si>
    <t>50300000-8</t>
  </si>
  <si>
    <t>ФОП Прус О.В.</t>
  </si>
  <si>
    <t>UA-2020-07-22-002176-a</t>
  </si>
  <si>
    <t>Металеві вироби</t>
  </si>
  <si>
    <t>44100000-1</t>
  </si>
  <si>
    <t xml:space="preserve">ФОП Гайдамаченко Д.М.  </t>
  </si>
  <si>
    <t>UA-2020-07-22-002184-a</t>
  </si>
  <si>
    <t>Конструкційні матеріали</t>
  </si>
  <si>
    <t>UA-2020-07-23-001241-a</t>
  </si>
  <si>
    <t>Е-журнал Кадровик-01 - ДК 021:2015 - 22200000-2: Газети, періодичні спеціалізовані та інші періодичні видання і журнали</t>
  </si>
  <si>
    <t>22200000-2: Газети, періодичні спеціалізовані та інші періодичні видання і журнали</t>
  </si>
  <si>
    <t>ТОВ МЦФЕР-Україна</t>
  </si>
  <si>
    <t>UA-2020-07-23-001978-c</t>
  </si>
  <si>
    <t>Металева конструкція</t>
  </si>
  <si>
    <t>44200000-2</t>
  </si>
  <si>
    <t xml:space="preserve">ФОП Павлюк В.В.  </t>
  </si>
  <si>
    <t>UA-2020-07-24-003532-c</t>
  </si>
  <si>
    <t>Будівельні товари для КЗ "СЗШ №9"</t>
  </si>
  <si>
    <t>ФОП ЗАЛЯН ЮЛІЯ МИКОЛАЇВНА</t>
  </si>
  <si>
    <t>UA-2020-07-28-000431-b</t>
  </si>
  <si>
    <t>Кріпильні деталі, інструменти та ін.  - ДК 021:2015 - 44530000-4: Кріпильні деталі</t>
  </si>
  <si>
    <t>44530000-4: Кріпильні деталі</t>
  </si>
  <si>
    <t>UA-2020-07-23-003997-c</t>
  </si>
  <si>
    <t>Маски медичні одноразового використання</t>
  </si>
  <si>
    <t>UA-2020-07-29-000050-b</t>
  </si>
  <si>
    <t>Запасні частини для хлоратора - ДК 021:2015 - 42990000-2: Машини спеціального призначення різні</t>
  </si>
  <si>
    <t>42990000-2: Машини спеціального призначення різні</t>
  </si>
  <si>
    <t>ПАТ Кременчуцький Завод Комунального Устаткування</t>
  </si>
  <si>
    <t>05495383</t>
  </si>
  <si>
    <t>Поточний ремонт дороги та вимощення в КЗДО №22 за адресою вул. Л.Чайкіної, 29 м.Покров Дніпропетровської обл.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</si>
  <si>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</si>
  <si>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"ПОБУТКОМФОРТ  2017"</t>
  </si>
  <si>
    <t>09822784</t>
  </si>
  <si>
    <t>UA-2020-07-24-000452-c</t>
  </si>
  <si>
    <t>Медичні послуги (дослідження крові на гепатит В, гепатит С, ВІЛ-інфекцію)</t>
  </si>
  <si>
    <t>85100000-0</t>
  </si>
  <si>
    <t>КП "Нікопольська міська лікарня №4" НМР"</t>
  </si>
  <si>
    <t>Функціональне навчання у сфері цивільного захисту</t>
  </si>
  <si>
    <t>80510000-2 Послуги з професійної підготовки спеціалістів</t>
  </si>
  <si>
    <t>НАВЧАЛЬНО-МЕТОДИЧНИЙ ЦЕНТР ЦИВІЛЬНОГО ЗАХИСТУ ТА БЕЗПЕКИ ЖИТТЄДІЯЛЬНОСТІ ДНІПРОПЕТРОВСЬКОЇ ОБЛАСТІ</t>
  </si>
  <si>
    <t>UA-2020-07-27-004856-c</t>
  </si>
  <si>
    <t>Поліуретанові колеса для тачки 4.80 / 4.00-8</t>
  </si>
  <si>
    <t xml:space="preserve">ТОВ "Постач Роз Буд"  </t>
  </si>
  <si>
    <t>UA-2020-07-27-001954-a</t>
  </si>
  <si>
    <t xml:space="preserve">ФОП Франтішкова Т.Я.  </t>
  </si>
  <si>
    <t>UA-2020-07-27-001972-a</t>
  </si>
  <si>
    <t>Ножи косилки</t>
  </si>
  <si>
    <t>Дозатори для рідкого мила для КЗ "СЗШ №9"</t>
  </si>
  <si>
    <t>39830000-9 Продукція для чищення</t>
  </si>
  <si>
    <t>ФОП ГАЙДАМАЧЕНКО ДМИТРО МИКОЛАЙОВИЧ</t>
  </si>
  <si>
    <t>41485638</t>
  </si>
  <si>
    <t>UA-2020-07-28-000091-b</t>
  </si>
  <si>
    <t>Запчастини до вантажних транспортних засобів</t>
  </si>
  <si>
    <t>UA-2020-07-28-000101-a</t>
  </si>
  <si>
    <t>Знаряддя</t>
  </si>
  <si>
    <t xml:space="preserve">ФОП Ковтун Г.І.  </t>
  </si>
  <si>
    <t>UA-2020-07-28-000133-a</t>
  </si>
  <si>
    <t>UA-2020-07-27-001084-a</t>
  </si>
  <si>
    <t>Послуги з придбання та встановлення програмного забезпечення для бухгалтерської служби</t>
  </si>
  <si>
    <t>72200000-7</t>
  </si>
  <si>
    <t>ПП "Консультаційно-впроваджувальний центр "Інтел-сервіс"</t>
  </si>
  <si>
    <t>UA-2020-07-29-000091-a</t>
  </si>
  <si>
    <t>Вода питна в пляшках - ДК 021:2015-41110000-3: Питна вода</t>
  </si>
  <si>
    <t>41110000-3: Питна вода</t>
  </si>
  <si>
    <t>ПП Маркет Плюс</t>
  </si>
  <si>
    <t>32163676</t>
  </si>
  <si>
    <t>Тонер TK-1170 Integral + Chip для принтеру Kyocera M2040DN</t>
  </si>
  <si>
    <t>30120000-6 Фотокопіювальне та поліграфічне обладнання для офсетного друку</t>
  </si>
  <si>
    <t>ТОВ "СВН Енерджи"</t>
  </si>
  <si>
    <t>2784904424</t>
  </si>
  <si>
    <t>Послуги з повірки побутових сигналізаторів газу</t>
  </si>
  <si>
    <t>ФОП ЯКИМЕЦЬ ВІРА ПЕТРІВНА</t>
  </si>
  <si>
    <t>Послуги з повірки манометрів, напоромірів та тягонапоромірів</t>
  </si>
  <si>
    <t xml:space="preserve"> ФОП ЯКИМЕЦЬ ВІРА ПЕТРІВНА</t>
  </si>
  <si>
    <t>UA -2020-07-28-000960-с</t>
  </si>
  <si>
    <t>Спрощена закупівля</t>
  </si>
  <si>
    <t>ДК 021:2015:33130000-0 Стоматологічні та вузькоспеціалізовані інструменти та прилади</t>
  </si>
  <si>
    <t>ТОВ "Універсал дент"</t>
  </si>
  <si>
    <t>41791689</t>
  </si>
  <si>
    <t>UA -2020-07-28-002083-с</t>
  </si>
  <si>
    <t>Послуги з компенсації перетікань реактивної електричної енергії</t>
  </si>
  <si>
    <t>65310000-9 Розподіл електричної енергії</t>
  </si>
  <si>
    <t>АКЦІОНЕРНЕ ТОВАРИСТВО "ДТЕК ДНІПРОВСЬКІ ЕЛЕКТРОМЕРЕЖІ"</t>
  </si>
  <si>
    <t>39738097</t>
  </si>
  <si>
    <t>UA-2020-08-03-000081-a</t>
  </si>
  <si>
    <t>Металопродукція - ДК 021:2015 - 14622000-7: Сталь</t>
  </si>
  <si>
    <t>14622000-7: Сталь</t>
  </si>
  <si>
    <t>ТОВ АВ-Метал Груп</t>
  </si>
  <si>
    <t>36441934</t>
  </si>
  <si>
    <t>UA-2020-08-03-004234-c</t>
  </si>
  <si>
    <t>Перетворювач тиску SEN-9601 0 B075 A 0 (0...10 bar) ДК 021:2015 - 31680000-6: Електричне приладдя та супутні товари до електричного обладнання</t>
  </si>
  <si>
    <t>31680000-6: Електричне приладдя та супутні товари до електричного обладнання</t>
  </si>
  <si>
    <t>ТОВ ДЕК Альтера</t>
  </si>
  <si>
    <t>37989426</t>
  </si>
  <si>
    <t>UA-2020-07-31-000348-b</t>
  </si>
  <si>
    <t>Суміш насіння газонних трав Eurograss DIY Sport 10 кг.</t>
  </si>
  <si>
    <t>03100000-2</t>
  </si>
  <si>
    <t xml:space="preserve">ТОВ "Епіцентр К"  </t>
  </si>
  <si>
    <t>UA -2020-07-29-001377-с</t>
  </si>
  <si>
    <t>ДК 021:2015:44210000-5 Конструкції та їх частини</t>
  </si>
  <si>
    <t>ФОП Смолянець О.О.</t>
  </si>
  <si>
    <t>2628414924</t>
  </si>
  <si>
    <t>UA-2020-07-29-009032-c</t>
  </si>
  <si>
    <t>Дозуючий пристрій</t>
  </si>
  <si>
    <t>39300000-5</t>
  </si>
  <si>
    <t>Тонер, фотобарабан, магнітний вал для КЗ "НВК №2"</t>
  </si>
  <si>
    <t>ШЕВЧЕНКО ДМИТРО СТАНІСЛАВОВИЧ</t>
  </si>
  <si>
    <t>23359034</t>
  </si>
  <si>
    <t>UA-2020-08-05-000118-b</t>
  </si>
  <si>
    <t>Автозапчастини - Бендикс стартера автомобіля "Соболь" - ДК 021:2015 - 34330000-9: Запасні частини до вантажних транспортних засобів, фургонів та легкових автомобілів</t>
  </si>
  <si>
    <t>34330000-9: Запасні частини до вантажних транспортних засобів, фургонів та легкових автомобілів</t>
  </si>
  <si>
    <t>ФОП Ковтун М.О</t>
  </si>
  <si>
    <t>2549107318</t>
  </si>
  <si>
    <t>UA-2020-08-04-005711-a</t>
  </si>
  <si>
    <t>Звіт про укладений договір</t>
  </si>
  <si>
    <t>30210000-4</t>
  </si>
  <si>
    <t>Фінансове управління Покровської міської ради</t>
  </si>
  <si>
    <t>02312399</t>
  </si>
  <si>
    <t>ФОП Довган О.Ю.</t>
  </si>
  <si>
    <t>2950016334</t>
  </si>
  <si>
    <t xml:space="preserve">UA-2020-08-05-007120-a </t>
  </si>
  <si>
    <t>Постачання ПК "Програмний комплекс "Варта"до закінчення терміну дії відкритого ключа ЕЦП.Обробка даних та формування кфаліфікованого сертифікату відкритого ключа на юридичну особу на 2 роки.</t>
  </si>
  <si>
    <t>72310000-1</t>
  </si>
  <si>
    <t>ТОВ"Центр сертифікації ключів "Україна"</t>
  </si>
  <si>
    <t>Метрологічна повірка лічильників природного газу</t>
  </si>
  <si>
    <t>ТОВ "УКРСТАНДАРТ-СЕРВІС</t>
  </si>
  <si>
    <t>3140718060</t>
  </si>
  <si>
    <t>Сушарка для рук</t>
  </si>
  <si>
    <t>39710000-2 Електричні побутові прилади</t>
  </si>
  <si>
    <t>ФОП "БІЛОКОНЬ НАТАЛЯ ОЛЕКСАНДРІВНА"</t>
  </si>
  <si>
    <t>3191506960</t>
  </si>
  <si>
    <t>Рідке крем-мило «Ушастий нянь»</t>
  </si>
  <si>
    <t>33710000-0 Парфуми, засоби гігієни та презервативи</t>
  </si>
  <si>
    <t>Фізична особа-підприємець Андрієнко Олена Василівна</t>
  </si>
  <si>
    <t>37308833</t>
  </si>
  <si>
    <t>UA-2020-07-31-001971-c</t>
  </si>
  <si>
    <t>Засіб дезінфікуючий АХД 2000 експрес 1000 мл</t>
  </si>
  <si>
    <t>24400000-8</t>
  </si>
  <si>
    <t>UA-2020-07-31-005649-c</t>
  </si>
  <si>
    <t>Спирт етиловий 70%  у флаконах по 100 мл</t>
  </si>
  <si>
    <t>ТОВ "БАДМ"</t>
  </si>
  <si>
    <t>UA-2020-07-31-001422-b</t>
  </si>
  <si>
    <t>Шприц ін"єкційний 2 мл</t>
  </si>
  <si>
    <t>«Саніліт» в таблетках або еквівалент</t>
  </si>
  <si>
    <t>24450000-3 Агрохімічна продукція</t>
  </si>
  <si>
    <t>ТОВ "Фартунат"</t>
  </si>
  <si>
    <t>3332211494</t>
  </si>
  <si>
    <t>UA -2020-08-03-001687-а</t>
  </si>
  <si>
    <t>ДК 021:2015:71630000 Послуги з технічного огляду та випробування</t>
  </si>
  <si>
    <t>ТОВ "НАДІЯ СТРОЙ"</t>
  </si>
  <si>
    <t>39942877</t>
  </si>
  <si>
    <t>UA-2020-08-03-001805-a</t>
  </si>
  <si>
    <t>Стахування медичних працівників на випадок хвороби</t>
  </si>
  <si>
    <t>ПрАТ "УСК "КНЯЖА ВІЄННА ІНШУРАНС ГРУП"</t>
  </si>
  <si>
    <t>UA-2020-08-03-003725-c</t>
  </si>
  <si>
    <t>Респиратор  FFP-3 БУК з клапаном</t>
  </si>
  <si>
    <t>35100000-5</t>
  </si>
  <si>
    <t>Повірка із заміною елементів живлення, монтажу та програмування коректорів об’єму природного газу типу «Тандем»</t>
  </si>
  <si>
    <t>ФОП ПОХИЛЕНКО ДМИТРО ОЛЕКСАНДРОВИЧ</t>
  </si>
  <si>
    <t>2721805152</t>
  </si>
  <si>
    <t>UA-2020-08-05-005278-a</t>
  </si>
  <si>
    <t>Урна бетона</t>
  </si>
  <si>
    <t>34900000-6</t>
  </si>
  <si>
    <t xml:space="preserve">ФОП Сич В.М.  </t>
  </si>
  <si>
    <t>UA-2020-08-04-000448-b</t>
  </si>
  <si>
    <t>Проведення будівельно-технічного дослідження квартир житлового будинку № 47 по вул. Центральна в м. Покров Дніпропетровської області</t>
  </si>
  <si>
    <t>71310000-4</t>
  </si>
  <si>
    <t>ФОП Харченко В.В.</t>
  </si>
  <si>
    <t>UA-2020-08-04-000453-b</t>
  </si>
  <si>
    <t>Комп’ютерне обладнання</t>
  </si>
  <si>
    <t>30230000-0</t>
  </si>
  <si>
    <t>ФОП Шевченко Д.С.</t>
  </si>
  <si>
    <t>UA-2020-08-10-000014-c</t>
  </si>
  <si>
    <t>Автозапчатини (Стартер ГАЗ 406 дв.)- ДК 021:2015 - 34330000-9: Запасні частини до вантажних транспортних засобів, фургонів та легкових автомобілів</t>
  </si>
  <si>
    <t>СПД ФО Ткач Р.А.</t>
  </si>
  <si>
    <t>2637805398</t>
  </si>
  <si>
    <t>UA-2020-08-07-001022-c</t>
  </si>
  <si>
    <t>Мобільний телефон NOKIA 150 Dual SIM- ДК 021:2015 -  32250000-0: Мобільні телефони</t>
  </si>
  <si>
    <t>UA-2020-08-07-001672-b</t>
  </si>
  <si>
    <t>UA-2020-08-07-001325-b</t>
  </si>
  <si>
    <t>Страхові послуги (склад - хлору,кисню та т.п.) ДК 021:2015 - 66510000-8: Страхові послуги</t>
  </si>
  <si>
    <t>66510000-8: Страхові послуги</t>
  </si>
  <si>
    <t>ПАТ Страхова Компанія Універсал Поліс</t>
  </si>
  <si>
    <t>31282197</t>
  </si>
  <si>
    <t>UA-2020-08-07-003902-a</t>
  </si>
  <si>
    <t>Прогамування розрахункового електронного багатофункціонального засобу обліку елекроенергії - ДК 021:2015 -50411300-2: Послуги з ремонту і технічного обслуговування лічильників електроенергії</t>
  </si>
  <si>
    <t>50411300-2: Послуги з ремонту і технічного обслуговування лічильників електроенергії</t>
  </si>
  <si>
    <t>АТ ДТЕК Дніпровські ел.мережі</t>
  </si>
  <si>
    <t>UA-2020-08-07-002272-b</t>
  </si>
  <si>
    <t>UA-2020-08-07-004229-a</t>
  </si>
  <si>
    <t>UA-2020-08-07-004442-a</t>
  </si>
  <si>
    <t>UA-2020-08-05-000254-a</t>
  </si>
  <si>
    <t>Автозапчастини для легкових автомобілів GEELY</t>
  </si>
  <si>
    <t>ФОП Казмерчук Р.В.</t>
  </si>
  <si>
    <t>Двері металеві протипожежні для КЗ «НВК№2»</t>
  </si>
  <si>
    <t>44220000-8 Столярні вироби</t>
  </si>
  <si>
    <t>38360040</t>
  </si>
  <si>
    <t>Холодильна шафа для КЗ «НВО»</t>
  </si>
  <si>
    <t>ТОВАРИСТВО З ОБМЕЖЕНОЮ ВІДПОВІДАЛЬНІСТЮ "ЮГХОЛОДТОРГ"</t>
  </si>
  <si>
    <t>38598827</t>
  </si>
  <si>
    <t>UA-2020-08-06-002077-b</t>
  </si>
  <si>
    <t>Засіб дезінфікуючий АХД 2000 експрес 5л</t>
  </si>
  <si>
    <t>UA-2020-08-07-002340-b</t>
  </si>
  <si>
    <t>Труба ПЄ та супутні вироби</t>
  </si>
  <si>
    <t xml:space="preserve">ФОП "ПОДУШКІН ЛЕОНІД ВІКТОРОВИЧ"  </t>
  </si>
  <si>
    <t>UA-2020-08-10-001278-a</t>
  </si>
  <si>
    <t>Трубопроводи та супутні вироби - ДК 021:2015 - 44160000-9: Магістралі, трубопроводи, труби, обсадні труби, тюбінги та супутні вироби
Предмет договору</t>
  </si>
  <si>
    <t>44160000-9: Магістралі, трубопроводи, труби, обсадні труби, тюбінги та супутні вироби
Предмет договору</t>
  </si>
  <si>
    <t>ТОВ Ніко Пласт Сталь</t>
  </si>
  <si>
    <t>38578842</t>
  </si>
  <si>
    <t>Лінолеум для КЗДО №5</t>
  </si>
  <si>
    <t>44110000-4 Конструкційні матеріали</t>
  </si>
  <si>
    <t>3104010510</t>
  </si>
  <si>
    <t>Послуги з калібровки та повірки вузла обліку теплової енергії</t>
  </si>
  <si>
    <t>50430000-8 Послуги з ремонтування і технічного обслуговування високоточного обладнання</t>
  </si>
  <si>
    <t>ПІДДУБНИЙ МАКСИМ ГРИГОРОВИЧ</t>
  </si>
  <si>
    <t>38431598</t>
  </si>
  <si>
    <t>Послуги з проведення лабораторних досліджень питної води у загальнооствітніх закладах середньої освіти</t>
  </si>
  <si>
    <t>85140000-2 Послуги у сфері охорони здоров’я різні</t>
  </si>
  <si>
    <t>ДЕРЖАВНА УСТАНОВА "ДНІПРОПЕТРОВСЬКИЙ ОБЛАСНИЙ ЛАБОРАТОРНИЙ ЦЕНТР МІНІСТЕРСТВА ОХОРОНИ ЗДОРОВ'Я УКРАЇНИ"</t>
  </si>
  <si>
    <t>40016854</t>
  </si>
  <si>
    <t>Моноблоки для управління освіти</t>
  </si>
  <si>
    <t>30210000-4 Машини для обробки даних (апаратна частина)</t>
  </si>
  <si>
    <t>ТОВАРИСТВО З ОБМЕЖЕНОЮ ВІДПОВІДАЛЬНІСТЮ "МІКРОТРОН"</t>
  </si>
  <si>
    <t>UA-2020-08-10-001557-c</t>
  </si>
  <si>
    <t>Соленоїд</t>
  </si>
  <si>
    <t xml:space="preserve">ФОП Воєводін С. І.  </t>
  </si>
  <si>
    <t xml:space="preserve"> UA-2020-08-12-000434-a</t>
  </si>
  <si>
    <t>Для господарських потреб клубу придбано господарчі товари.</t>
  </si>
  <si>
    <t>44810000-1,44830000-7</t>
  </si>
  <si>
    <t>ФОП Олькін Дмитро Вячеславович</t>
  </si>
  <si>
    <t>Технічний контроль транспортного засобу КЗ "Шолоховська СЗШ"</t>
  </si>
  <si>
    <t>50110000-9 Послуги з ремонту і технічного обслуговування мототранспортних засобів і супутнього обладнання</t>
  </si>
  <si>
    <t>ТОВАРИСТВО З ОБМЕЖЕНОЮ ВІДПОВІДАЛЬНІСТЮ "ДОБРОБУТ-АВТО"</t>
  </si>
  <si>
    <t>3407815010</t>
  </si>
  <si>
    <t>Технічна інвентаризація будівлі комунального закладу «Середня загальноосвітня школа № 4» за адресою: вул. Уральська,2, м. Покров, Дніпропетровської області з виготовленням технічних паспортів.</t>
  </si>
  <si>
    <t>71340000-3 Комплексні інженерні послуги</t>
  </si>
  <si>
    <t>ФЕДЕНІЧЕВ ВАЛЕРІЙ ІГОРОВИЧ</t>
  </si>
  <si>
    <t>Технічна інвентаризація будівлі комунального закладу дошкільної освіти № 16 (ясла-садок) за адресою: вул. Шатохіна, 3, м. Покров, Дніпропетровської області з виготовленням технічних паспортів.</t>
  </si>
  <si>
    <t>Технічна інвентаризація будівлі комунального закладу дошкільної освіти № 5 «Червона шапочка» (ясла-садок) за адресою: вул. Партизанська, 37, м. Покров, Дніпропетровської області з виготовленням технічних паспортів</t>
  </si>
  <si>
    <t>30115243</t>
  </si>
  <si>
    <t>Страхування наземного транспорту КЗ "Шолоховська СЗШ"</t>
  </si>
  <si>
    <t>66510000-8 Страхові послуги</t>
  </si>
  <si>
    <t>ПРИВАТНЕ АКЦІОНЕРНЕ ТОВАРИСТВО  "СТРАХОВА ГРУПА "ТАС"</t>
  </si>
  <si>
    <t>UA-2020-08-12-001384-a</t>
  </si>
  <si>
    <t>Для господарських потреб бібліотеки придбано емаль.</t>
  </si>
  <si>
    <t>44810000-1</t>
  </si>
  <si>
    <t>UA-2020-08-12-000108-c</t>
  </si>
  <si>
    <t>Блок живлення</t>
  </si>
  <si>
    <t xml:space="preserve">ФОП Петров В.В.  </t>
  </si>
  <si>
    <t>UA -2020-08-10-006457-а</t>
  </si>
  <si>
    <t>ПАТ "Реагент"</t>
  </si>
  <si>
    <t>UA -2020-08-10-007157-а</t>
  </si>
  <si>
    <t>ДК 021:2015:50750000-7 Послуги з технічного обслуговування ліфтів</t>
  </si>
  <si>
    <t>ТОВ СПЕЦІАЛІЗОВАНЕ РЕМОНТНО-МОНТАЖНЕ ПІДПРИЄМСТВО "Ліфт"</t>
  </si>
  <si>
    <t>21941333</t>
  </si>
  <si>
    <t>UA-2020-08-10-000181-c</t>
  </si>
  <si>
    <t>Тонометри, термометри для незрячих</t>
  </si>
  <si>
    <t>UA-2020-08-13-003747-c</t>
  </si>
  <si>
    <t>Страхування цивільно-правової відповідальності власників наземних транспортних засобів - ДК 021:2015 -  66510000-8: Страхові послуги</t>
  </si>
  <si>
    <t xml:space="preserve"> 66510000-8: Страхові послуги</t>
  </si>
  <si>
    <t>ПАТ Страхова компанія ПЗУ України</t>
  </si>
  <si>
    <t>20782312</t>
  </si>
  <si>
    <t xml:space="preserve">Термометри загальноосвітніх закладів </t>
  </si>
  <si>
    <t>38410000-2 Лічильні прилади</t>
  </si>
  <si>
    <t>ТОВАРИСТВО З ОБМЕЖЕНОЮ ВІДПОВІДАЛЬНІСТЮ "РАД ФАРМ"</t>
  </si>
  <si>
    <t>21894496</t>
  </si>
  <si>
    <t xml:space="preserve">Щитки захисні загальноосвітніх закладів </t>
  </si>
  <si>
    <t>33190000-8 Медичне обладнання та вироби медичного призначення різні</t>
  </si>
  <si>
    <t>ТОВАРИСТВО З ОБМЕЖЕНОЮ ВІДПОВІДАЛЬНІСТЮ "КАПІТАЛ"</t>
  </si>
  <si>
    <t>31222520</t>
  </si>
  <si>
    <t xml:space="preserve">Рукавички нітрілові для загальноосвітніх закладів </t>
  </si>
  <si>
    <t>33140000-3 Медичні матеріали</t>
  </si>
  <si>
    <t>ТОВАРИСТВО З ОБМЕЖЕНОЮ ВІДПОВІДАЛЬНІСТЮ "ЦЕНТР ДІНА"</t>
  </si>
  <si>
    <t>08679741</t>
  </si>
  <si>
    <t>Маски марлеві для загальноосвітніх закладів</t>
  </si>
  <si>
    <t>ДЕРЖАВНЕ ПІДПРИЄМСТВО "ПІДПРИЄМСТВО ДЕРЖАВНОЇ КРИМІНАЛЬНО-ВИКОНАВЧОЇ СЛУЖБИ УКРАЇНИ (№79)"</t>
  </si>
  <si>
    <t>13433091</t>
  </si>
  <si>
    <t>Послуги з розміщення інформації (оголошення, статті, інші тематичні матеріали) на сторінках газети "Козацька Вежа"</t>
  </si>
  <si>
    <t>79810000-5 Друкарські послуги</t>
  </si>
  <si>
    <t>ПРИВАТНЕ ПІДПРИЄМСТВО "РЕДАКЦІЯ КОЗАЦЬКА ВЕЖА"</t>
  </si>
  <si>
    <t>36907782</t>
  </si>
  <si>
    <t>UA -2020-08-11-002154-а</t>
  </si>
  <si>
    <t>ДК 021:2015:19510000 Гумові вироби</t>
  </si>
  <si>
    <t>ДК 021:2015:33790000-4 Скляний посуд лабораторний,санітарно-гігієнічного чи фармацевтичного пизначення</t>
  </si>
  <si>
    <t>UA-2020-08-14-000364-a</t>
  </si>
  <si>
    <t>Дріт пломбувальний (універсальний) - ДК 021:2015 - 39360000-3: Пломбувальне обладнання</t>
  </si>
  <si>
    <t>39360000-3: Пломбувальне обладнання</t>
  </si>
  <si>
    <t>ТОВ Андреал</t>
  </si>
  <si>
    <t>32700884</t>
  </si>
  <si>
    <t>UA-2020-08-19-004512-a</t>
  </si>
  <si>
    <t>Надання послуг по автобусному перевезенню пасажирів за маршрутом м.Покров-м.Дніпро-м.Покров ,для участі творчої делегації м.Покров у обласному фестивалі талантів.</t>
  </si>
  <si>
    <t>60140000-1</t>
  </si>
  <si>
    <t>ФОП Есаулов В.О.</t>
  </si>
  <si>
    <t>UA-2020-08-18-002907-a</t>
  </si>
  <si>
    <t>Навчання і перевірка знань з питань цивільного захисту, пожежної та техногенної безпекиДК 021:2015 - 80510000-2-Послуги з професійної підготовки спеціалістів</t>
  </si>
  <si>
    <t>80510000-2-Послуги з професійної підготовки спеціалістів</t>
  </si>
  <si>
    <t>НМЦ ЦЗ та БЖД Дніпропетр.обл.</t>
  </si>
  <si>
    <t>UA-2020-08-17-000684-a</t>
  </si>
  <si>
    <t>Реле РС80М2М-3 - ДК 021:2015 -  31221000-1: Електричні реле</t>
  </si>
  <si>
    <t>31221000-1: Електричні реле</t>
  </si>
  <si>
    <t>ТОВ Промтехенерго</t>
  </si>
  <si>
    <t>31774981</t>
  </si>
  <si>
    <t>UA-2020-08-18-000674-b</t>
  </si>
  <si>
    <t>Підвищення кваліфікації цільового призначення - ДК 021:2015 - 80510000-2-Послуги з професійної підготовки спеціалістів</t>
  </si>
  <si>
    <t>Послуги з проведення лабораторних досліджень питної води у КЗДО №5</t>
  </si>
  <si>
    <t>41331842</t>
  </si>
  <si>
    <t>UA-2020-08-17-001688-b</t>
  </si>
  <si>
    <t>Світильник консольний світлодіодний 50W</t>
  </si>
  <si>
    <t xml:space="preserve">ТОВ "КОМПАНІЯ ОЛЮР"  </t>
  </si>
  <si>
    <t>UA-2020-08-18-002835-c</t>
  </si>
  <si>
    <t>Дорожні знаки - ДК 021:2015 - 34992200-9: Дорожні знаки</t>
  </si>
  <si>
    <t>34992200-9: Дорожні знаки</t>
  </si>
  <si>
    <t>ТОВ Профізнак</t>
  </si>
  <si>
    <t>43559292</t>
  </si>
  <si>
    <t>UA -2020-08-13-004237-а</t>
  </si>
  <si>
    <t>ФОП Жайворонок М.М.</t>
  </si>
  <si>
    <t>2094804173</t>
  </si>
  <si>
    <t>UA-2020-08-18-003910-c</t>
  </si>
  <si>
    <t>Програмне забезпечення "Автоматизована система управління документами "ДОК ПРОФ 3" - ДК 021:2015 - 48310000-4: Пакети програмного забезпечення для створення документів</t>
  </si>
  <si>
    <t>48310000-4: Пакети програмного забезпечення для створення документів</t>
  </si>
  <si>
    <t>КП ГІКНВЦ ДОР</t>
  </si>
  <si>
    <t>13435515</t>
  </si>
  <si>
    <t>UA-2020-08-18-002110-b</t>
  </si>
  <si>
    <t>Послуги у сфері інформаційно-комп'ютерних технологій - ДК 021:2015 - 72590000-7: Професійні послуги у комп’ютерній сфері</t>
  </si>
  <si>
    <t>72590000-7: Професійні послуги у комп’ютерній сфері</t>
  </si>
  <si>
    <t>UA-2020-08-14-000135-b</t>
  </si>
  <si>
    <t>Рукавички нітрилові</t>
  </si>
  <si>
    <t>UA-2020-08-14-000202-b</t>
  </si>
  <si>
    <t>Тен 1,5 кВт до аквадистилятора ДЕ-4</t>
  </si>
  <si>
    <t>UA-2020-08-18-002431-c</t>
  </si>
  <si>
    <t>Освітлювальне обладнання ДК 021:2015 - 31500000-1: Освітлювальне обладнання та електричні</t>
  </si>
  <si>
    <t>31500000-1: Освітлювальне обладнання та електричні</t>
  </si>
  <si>
    <t>ТОВ Велпард</t>
  </si>
  <si>
    <t>43678322</t>
  </si>
  <si>
    <t>UA-2020-08-18-003699-c</t>
  </si>
  <si>
    <t>Водонепронекний одяг - ДК 021:2015 - 18221000-4: Водонепроникний одяг</t>
  </si>
  <si>
    <t>18221000-4: Водонепроникний одяг</t>
  </si>
  <si>
    <t>ПП Кларк</t>
  </si>
  <si>
    <t>32309429</t>
  </si>
  <si>
    <t>UA-2020-08-19-003200-a</t>
  </si>
  <si>
    <t>30190000-7</t>
  </si>
  <si>
    <t>Щитки захисні для загальноосвітніх закладів</t>
  </si>
  <si>
    <t>18140000-2 Аксесуари до робочого одягу</t>
  </si>
  <si>
    <t>2295311667</t>
  </si>
  <si>
    <t>Габардин, тасьма, креп-сатин для КЗДО №1</t>
  </si>
  <si>
    <t>19210000-1 Натуральні тканини</t>
  </si>
  <si>
    <t>НІКІФОРОВА ЛАРИСА СЕРГІЇВНА</t>
  </si>
  <si>
    <t>03341351</t>
  </si>
  <si>
    <t>UA -2020-08-17-006696-а</t>
  </si>
  <si>
    <t>ДК 021:2015:19640000-4 Поліетиленові мішки та пакети для сміття</t>
  </si>
  <si>
    <t>ФОП Олькін М.М.</t>
  </si>
  <si>
    <t>2797609013</t>
  </si>
  <si>
    <t>UA -2020-08-17-007007-а</t>
  </si>
  <si>
    <t>ДК 021:2015:39830000-9 Продукція для чищення</t>
  </si>
  <si>
    <t>UA -2020-08-17-007239-а</t>
  </si>
  <si>
    <t>ДК 021:2015:33760000-5 Туалетний папір,носові хустинки,рушники длоя рукі серветки</t>
  </si>
  <si>
    <t>UA -2020-08-17-007586-а</t>
  </si>
  <si>
    <t>ДК 021:2015:31510000-4 Електричні лампи розжарення</t>
  </si>
  <si>
    <t>ДК 021:2015:33710000-0 Парфуми,засоби гігієни,презервативи</t>
  </si>
  <si>
    <t>Опломбування засобів обліку води у закладах освіти</t>
  </si>
  <si>
    <t>50410000-2 Послуги з ремонту і технічного обслуговування вимірювальних, випробувальних і контрольних приладів</t>
  </si>
  <si>
    <t>МІСЬКЕ КОМУНАЛЬНЕ ПІДПРИЄМСТВО "ПОКРОВСЬКЕ ВИРОБНИЧЕ УПРАВЛІННЯ ВОДОПРОВІДНО-КАНАЛІЗАЦІЙНОГО ГОСПОДАРСТВА"</t>
  </si>
  <si>
    <t>UA-2020-08-19-005639-a</t>
  </si>
  <si>
    <t>Рукава високого тиску РВД</t>
  </si>
  <si>
    <t xml:space="preserve">ТОВ "Торгова Компанія "Спецзапчасть"  </t>
  </si>
  <si>
    <t>UA-2020-08-21-007278-a</t>
  </si>
  <si>
    <t>Для відзначення у місті Покров Дня Державного Прапора та Дня незалежності Українипридбано постери.</t>
  </si>
  <si>
    <t>22460000-2</t>
  </si>
  <si>
    <t>ФОП Туркуман С.А.</t>
  </si>
  <si>
    <t>2689909057</t>
  </si>
  <si>
    <t>UA-2020-08-21-005112-a</t>
  </si>
  <si>
    <t>Для відзначення у місті Покров Дня Державного Прапора та Дня незалежності України придбано квіти.</t>
  </si>
  <si>
    <t>03120000-8</t>
  </si>
  <si>
    <t>ПП Жебракова Л.Є.</t>
  </si>
  <si>
    <t>2812210526</t>
  </si>
  <si>
    <t>UA-2020-08-21-007546-a</t>
  </si>
  <si>
    <t>Для відзначення у місті Покров Дня Державного Прапора та Дня незалежності України придбано Подарунки "Розвиваючі ігри", папір гафрований.</t>
  </si>
  <si>
    <t>UA-2020-08-21-004965-a</t>
  </si>
  <si>
    <t>Для відзначення у місті Покров Дня Державного Прапора та Дня незалежності України придбано подарунки.</t>
  </si>
  <si>
    <t>18530000-3</t>
  </si>
  <si>
    <t>ФОП Мартиновченко Т.Б.</t>
  </si>
  <si>
    <t>Фарба, Крейда, Уайт-спіріт для КЗ "СЗШ№9"</t>
  </si>
  <si>
    <t>UA-2020-08-21-004450-a</t>
  </si>
  <si>
    <t>UA-2020-08-21-001220-b</t>
  </si>
  <si>
    <t>Частини двигуна Д-65</t>
  </si>
  <si>
    <t>UA-2020-08-25-000929-b</t>
  </si>
  <si>
    <t>Технічне обслуговування та здавання в держповірку на обладнанні цеху з ремонту приладів обліку трифазних електронних багатофункціональних засобів обліку активної та реактивної електроенергії типу EPQS - ДК 021: 2015 - 50411300-2: Послуги з ремонту і технічного обслуговування лічильників електроенергії</t>
  </si>
  <si>
    <t>UA-2020-08-19-005374-c</t>
  </si>
  <si>
    <t>Операційна система Windows 10 Професійна 32/64-bit на 1ПК (ESD - електронна ліцензія, багатомовна)</t>
  </si>
  <si>
    <t>48600000-4</t>
  </si>
  <si>
    <t>ФОП Шульц В.Ю.</t>
  </si>
  <si>
    <t>UA-2020-08-25-000912-b</t>
  </si>
  <si>
    <t>Комплексна послуга із заміни (у т.ч. демонтаж/монтаж) трифазного приладу обліку ППКО з трансформаторами струму - ДК 021:2015- 50411300-2: Послуги з ремонту і технічного обслуговування лічильників електроенергії</t>
  </si>
  <si>
    <t>UA-2020-08-25-000891-b</t>
  </si>
  <si>
    <t>Програмування розрахункового електронного багатофункціонального засобу обліку електроенергії- ДК 021:2015 - 50411300-2: Послуги з ремонту і технічного обслуговування лічильників електроенергії</t>
  </si>
  <si>
    <t xml:space="preserve">Сейф металевий для дитячого садка </t>
  </si>
  <si>
    <t>44420000-0 Будівельні товари</t>
  </si>
  <si>
    <t>ТОВ "АВ-ПРОМ"</t>
  </si>
  <si>
    <t>2530008839</t>
  </si>
  <si>
    <t>Канцелярське приладдя для Нової української школи</t>
  </si>
  <si>
    <t>ФОП "ДОЛОМАНЖІ ДМИТРО ГЕОРГІЙОВИЧ
"</t>
  </si>
  <si>
    <t>UA-2020-08-20-002538-b</t>
  </si>
  <si>
    <t>Господарчі товари (будівельні товари)</t>
  </si>
  <si>
    <t>44400000-4</t>
  </si>
  <si>
    <t>UA-2020-08-20-009245-a</t>
  </si>
  <si>
    <t>Господарчі товари (готова продукція різних видів)</t>
  </si>
  <si>
    <t>ФОП Гайдамаченко Д.М.</t>
  </si>
  <si>
    <t>UA-2020-08-20-002632-b</t>
  </si>
  <si>
    <t>Послуги з опломбування засобу обліку води в амбулаторії загальної практики сімейної медицини №4</t>
  </si>
  <si>
    <t>50400000-9</t>
  </si>
  <si>
    <t>Міське комунальне підприємство "Покровське виробниче управління водопровідно-каналізаційного господарства"</t>
  </si>
  <si>
    <t>Унітаз та змішувач для КЗ "Ліцей"</t>
  </si>
  <si>
    <t xml:space="preserve"> UA-2020-09-01-002489-b</t>
  </si>
  <si>
    <t>З відзначення у 2020 році Дня пам"яті захисників України ,які загинули в боротьбі за незалежність,суверенітет і територіальну цілісність Українипридбано фоаміран,клей.</t>
  </si>
  <si>
    <t xml:space="preserve"> UA-2020-09-01-002296-b</t>
  </si>
  <si>
    <t>З відзначення у 2020 році Дня пам"яті захисників України, які загинули в боротьбі за незалежність ,суверенітет і територіальну цілісність України придбано кошик з квітами.</t>
  </si>
  <si>
    <t>UA -2020-08-21-006803-а</t>
  </si>
  <si>
    <t>ДК 021:2015:32350000-1 Частини до аудіо-та відеообладнання</t>
  </si>
  <si>
    <t>ТОВ "Лізоформ Медікал"</t>
  </si>
  <si>
    <t>36257034</t>
  </si>
  <si>
    <t>UA-2020-08-21-003497-c</t>
  </si>
  <si>
    <t>Метрологічна повірка засобів вимірювальної техніки</t>
  </si>
  <si>
    <t>ДП "Дніпропетровський регіональний державний науково-технічний центр стандартизації, метрології та сертифікації"</t>
  </si>
  <si>
    <t xml:space="preserve">Розвиваючі засоби для дітей з особливими освітніми потребами </t>
  </si>
  <si>
    <t>ФОП "КУДРЯВЦЕВА ТЕТЯНА СЕРГІЇВНА"</t>
  </si>
  <si>
    <t>42915052</t>
  </si>
  <si>
    <t>UA-2020-08-28-003037-c</t>
  </si>
  <si>
    <t>Штукатурний розпилювач</t>
  </si>
  <si>
    <t xml:space="preserve">ФОП Тригуб М.М.  </t>
  </si>
  <si>
    <t>UA-2020-08-25-000239-c</t>
  </si>
  <si>
    <t>Швидкий тест на IgG/IgM до вірусу COVID-19</t>
  </si>
  <si>
    <t>ТОВ "Окіра"</t>
  </si>
  <si>
    <t>UA-2020-08-25-000544-c</t>
  </si>
  <si>
    <t>Медичні матеріали (пробірка для забору капілярної крові, піпетка Пастера)</t>
  </si>
  <si>
    <t>UA-2020-08-25-008356-a</t>
  </si>
  <si>
    <t>Комп"ютерне обладнання (комплектуючи до комп"ютера)</t>
  </si>
  <si>
    <t>30200000-1</t>
  </si>
  <si>
    <t>ФОП Петров В.В.</t>
  </si>
  <si>
    <t>UA-2020-09-01-000115-a</t>
  </si>
  <si>
    <t>Флеш-накопичувач (8 Gb) - ДК 021:2015 - 30233180-6: Флеш-накопичувачі</t>
  </si>
  <si>
    <t>30233180-6: Флеш-накопичувачі</t>
  </si>
  <si>
    <t>ФОП Вялий С.В.</t>
  </si>
  <si>
    <t>2647105517</t>
  </si>
  <si>
    <t>UA-2020-08-31-000883-a</t>
  </si>
  <si>
    <t>Гідроциліндр повороту стріли 80х350х57 рейковий ПЕ-08</t>
  </si>
  <si>
    <t xml:space="preserve">ФОП Істомін А.В.  </t>
  </si>
  <si>
    <t>UA-2020-08-31-003686-b</t>
  </si>
  <si>
    <t>Лампи</t>
  </si>
  <si>
    <t>ТОВ "Консалтінгова компанія "СОФТКОМ"</t>
  </si>
  <si>
    <t>39579999</t>
  </si>
  <si>
    <t>UA-2020-08-26-002415-b</t>
  </si>
  <si>
    <t>Медичні меблі (столік інструментальний з металевим ящиком, кушетка медична оглядова)</t>
  </si>
  <si>
    <t>UA-2020-08-27-000414-b</t>
  </si>
  <si>
    <t>Здійснення авторського нагляду за роботами по об’єкту: «Капітальний ремонт м’якої покрівлі житлового будинку № 4 по вул. Г.Тикви в м. Покров Дніпропетровської області»</t>
  </si>
  <si>
    <t>71520000-9</t>
  </si>
  <si>
    <t>ФОП Сидоренко Ігор Юрійович</t>
  </si>
  <si>
    <t>UA-2020-08-27-000430-b</t>
  </si>
  <si>
    <t>Здійснення авторського нагляду за роботами по об’єкту: «Капітальний ремонт м’якої покрівлі житлового будинку № 2 по вул. Чехова в м. Покров Дніпропетровської області»</t>
  </si>
  <si>
    <t>UA-2020-08-27-000444-b</t>
  </si>
  <si>
    <t>Здійснення авторського нагляду за роботами по об’єкту: «Капітальний ремонт м’якої покрівлі житлового будинку № 3 по вул. Курчатова в м. Покров Дніпропетровської області»</t>
  </si>
  <si>
    <t>UA-2020-08-27-000921-c</t>
  </si>
  <si>
    <t>Здійснення авторського нагляду за роботами по об’єкту: «Капітальний ремонт м’якої покрівлі житлового будинку № 5 по вул. Шатохіна в м. Покров Дніпропетровської області»</t>
  </si>
  <si>
    <t>UA-2020-08-27-001846-a</t>
  </si>
  <si>
    <t>Здійснення авторського нагляду за роботами по об’єкту: «Капітальний ремонт м’якої покрівлі житлового будинку № 45 по вул. Торгова в м. Покров Дніпропетровської області»</t>
  </si>
  <si>
    <t>UA-2020-08-27-000479-b</t>
  </si>
  <si>
    <t>Здійснення авторського нагляду за роботами по об’єкту: «Капітальний ремонт м’якої покрівлі житлового будинку № 7а по вул. Затишна в м. Покров Дніпропетровської області»</t>
  </si>
  <si>
    <t>UA-2020-08-27-001950-a</t>
  </si>
  <si>
    <t>Здійснення авторського нагляду за роботами по об’єкту: «Капітальний ремонт м’якої покрівлі житлового будинку № 6а по вул. Чіатурська в м. Покров Дніпропетровської області»</t>
  </si>
  <si>
    <t>UA-2020-08-27-002005-a</t>
  </si>
  <si>
    <t>Здійснення авторського нагляду за роботами по об’єкту: «Капітальний ремонт м’якої покрівлі житлового будинку № 7 по вул. Чіатурська в м. Покров Дніпропетровської області»</t>
  </si>
  <si>
    <t>UA-2020-08-27-002067-a</t>
  </si>
  <si>
    <t>Здійснення авторського нагляду за роботами по об’єкту: «Капітальний ремонт м’якої покрівлі житлового будинку № 9 по вул. Г.України в м. Покров Дніпропетровської області»</t>
  </si>
  <si>
    <t>UA-2020-08-27-002110-a</t>
  </si>
  <si>
    <t>Здійснення авторського нагляду за роботами по об’єкту: «Капітальний ремонт м’якої покрівлі житлового будинку № 46 по вул. Центральна в м. Покров Дніпропетровської області»</t>
  </si>
  <si>
    <t>UA-2020-08-27-000542-b</t>
  </si>
  <si>
    <t>Здійснення авторського нагляду за роботами по об’єкту: «Капітальний ремонт м’якої покрівлі житлового будинку № 26 по вул. Медична в м. Покров Дніпропетровської області»</t>
  </si>
  <si>
    <t>UA-2020-08-27-001135-c</t>
  </si>
  <si>
    <t>Здійснення авторського нагляду за роботами по об’єкту: «Капітальний ремонт м’якої покрівлі житлового будинку № 40 по вул. Л.Чайкіної в м. Покров Дніпропетровської області»</t>
  </si>
  <si>
    <t>UA-2020-08-27-002292-a</t>
  </si>
  <si>
    <t>Здійснення авторського нагляду за роботами по об’єкту: «Капітальний ремонт м’якої покрівлі житлового будинку № 24 по вул. Л.Чайкіної в м. Покров Дніпропетровської області». Коригування</t>
  </si>
  <si>
    <t>UA-2020-08-27-001207-c</t>
  </si>
  <si>
    <t>Здійснення авторського нагляду за роботами по об’єкту: «Капітальний ремонт м’якої покрівлі житлового будинку № 28 по вул. Г.Тикви в м. Покров Дніпропетровської області»</t>
  </si>
  <si>
    <t>UA-2020-08-27-001233-c</t>
  </si>
  <si>
    <t>Здійснення авторського нагляду за роботами по об’єкту: «Капітальний ремонт м’якої покрівлі житлового будинку № 3 по вул. Г.України в м. Покров Дніпропетровської області»</t>
  </si>
  <si>
    <t>UA-2020-08-27-001255-c</t>
  </si>
  <si>
    <t>Здійснення авторського нагляду за роботами по об’єкту: «Капітальний ремонт м’якої покрівлі житлового будинку № 8 по вул. Героїв України в м. Покров Дніпропетровської області»</t>
  </si>
  <si>
    <t>UA-2020-08-27-001274-c</t>
  </si>
  <si>
    <t>Здійснення авторського нагляду за роботами по об’єкту: «Капітальний ремонт м’якої покрівлі житлового будинку № 4 по вул. Г.України в м. Покров Дніпропетровської області»</t>
  </si>
  <si>
    <t>UA-2020-08-27-001299-c</t>
  </si>
  <si>
    <t>Здійснення авторського нагляду за роботами по об’єкту: «Капітальний ремонт м’якої покрівлі житлового будинку № 2 по вул. Чіатурська в м. Покров Дніпропетровської області»</t>
  </si>
  <si>
    <t>UA-2020-08-27-001316-c</t>
  </si>
  <si>
    <t>Здійснення авторського нагляду за роботами по об’єкту: «Капітальний ремонт м’якої покрівлі житлового будинку № 54 по вул. Торгова в м. Покров Дніпропетровської області»</t>
  </si>
  <si>
    <t>UA-2020-08-27-001338-c</t>
  </si>
  <si>
    <t>Здійснення авторського нагляду за роботами по об’єкту: «Капітальний ремонт м’якої покрівлі житлового будинку № 35 (6-9п.) по вул. Соборна в м. Покров Дніпропетровської області»</t>
  </si>
  <si>
    <t>UA-2020-09-01-006055-b</t>
  </si>
  <si>
    <t>Стрічка сталева 0,63х3,5х700 мм</t>
  </si>
  <si>
    <t xml:space="preserve">ТОВ "ТОРГІВЕЛЬНИЙ ДІМ "ДНІПРОТЕХСЕРВІС"  </t>
  </si>
  <si>
    <t>UA-2020-09-02-003241-b</t>
  </si>
  <si>
    <t>Автозапчастини - ДК 021:2015 - 34330000-9: Запасні частини до вантажних транспортних засобів, фургонів та легкових автомобілів</t>
  </si>
  <si>
    <t>UA-2020-09-02-000209-a</t>
  </si>
  <si>
    <t>Водогонні труби - ДК 021:2015 -  44161200-8: Водогінні труби</t>
  </si>
  <si>
    <t>44161200-8: Водогінні труби</t>
  </si>
  <si>
    <t>ТОВ Борссіарс</t>
  </si>
  <si>
    <t>41515143</t>
  </si>
  <si>
    <t>Унітаз для КЗ "Ліцей"</t>
  </si>
  <si>
    <t>Послуги з ремонту (ремонт засувок) та повірки (калібровки) вузла обліку теплової енергії</t>
  </si>
  <si>
    <t>50510000-3 Послуги з ремонту і технічного обслуговування насосів, клапанів, кранів і металевих контейнерів</t>
  </si>
  <si>
    <t>2795800259</t>
  </si>
  <si>
    <t>USB Flash Drive, Концентратор,Тонер, Фільтр мережевий для Управління освіти</t>
  </si>
  <si>
    <t>ПЕТРОВ ВОЛОДИМИР ВОЛОДИМИРОВИЧ</t>
  </si>
  <si>
    <t>UA-2020-09-03-000341-c</t>
  </si>
  <si>
    <t>Електричні реле - ДК 021:2015 - 31221000-1: Електричні реле</t>
  </si>
  <si>
    <t>ТОВ РЗА-Постач</t>
  </si>
  <si>
    <t>42352617</t>
  </si>
  <si>
    <t xml:space="preserve">UA-2020-09-07-005758-b </t>
  </si>
  <si>
    <t>Для Дитячої музичної школи та Дитячої Школи Мистецтв рушники паперові,мило рідке,хлор придбано .</t>
  </si>
  <si>
    <t>33740000-9,33710000-0,33760000,5</t>
  </si>
  <si>
    <t>ФОП Яловий  Віталій Миколайович</t>
  </si>
  <si>
    <t>2777311259</t>
  </si>
  <si>
    <t xml:space="preserve">UA-2020-09-07-005623-b </t>
  </si>
  <si>
    <t>Для Дитячої музичної школи та Дитячої Школи Мистецтв придбано перометр,маска,антисептик.</t>
  </si>
  <si>
    <t>33740000-9,19260000-6,38410000-2</t>
  </si>
  <si>
    <t>UA-2020-09-07-005981-b</t>
  </si>
  <si>
    <t>Для потреб музичної школи придбано господарчі товари.</t>
  </si>
  <si>
    <t>44510000-8,44810000-1</t>
  </si>
  <si>
    <t>ФОП Забутной С.А.</t>
  </si>
  <si>
    <t>ТОВ "ЦСК "Україна"</t>
  </si>
  <si>
    <t>36865753</t>
  </si>
  <si>
    <t>UA-2020-09-03-000801-b</t>
  </si>
  <si>
    <t>Генератор</t>
  </si>
  <si>
    <t>31100000-7</t>
  </si>
  <si>
    <t>UA-2020-08-31-001743-c</t>
  </si>
  <si>
    <t>Безконтактний інфрачервоний термометр JXB-178</t>
  </si>
  <si>
    <t>38400000-9</t>
  </si>
  <si>
    <t>UA-2020-08-31-003650-b</t>
  </si>
  <si>
    <t>Комплектуючи до небулайзера (мундштук, турбіна)</t>
  </si>
  <si>
    <t>UA-2020-08-31-001912-c</t>
  </si>
  <si>
    <t>Меблі різні</t>
  </si>
  <si>
    <t>UA-2020-08-31-004090-b</t>
  </si>
  <si>
    <t>Стілець ІЗО бежевий</t>
  </si>
  <si>
    <t>ТОВ "Світловодська меблева фабрика "Престиж"</t>
  </si>
  <si>
    <t>Коригування проектно-кошторисної документації:«Капітальний ремонт приміщень комунального закладу «Середня загальноосвітня школа №4» (санвузли) по вул.Уральська,2 в м. Покров Дніпропетровської області». Коригування.</t>
  </si>
  <si>
    <t>71320000-7 Послуги з інженерного проектування</t>
  </si>
  <si>
    <t>УВАРОВА ЛІЛІЯ ІВАНІВНА</t>
  </si>
  <si>
    <t>UA-2020-09-04-001793-a</t>
  </si>
  <si>
    <t>Щітка циліндрична поліпропеленова</t>
  </si>
  <si>
    <t xml:space="preserve">ТОВ "СпецКомТранс"  </t>
  </si>
  <si>
    <t>UA-2020-09-01-009547-b</t>
  </si>
  <si>
    <t>Послуги з навчання з законодавства і нормативно-правовим актам з питань охорони праці</t>
  </si>
  <si>
    <t>UA-2020-09-01-002206-a</t>
  </si>
  <si>
    <t>Послуга з розпломбування та опломбування вузла обліку</t>
  </si>
  <si>
    <t>45300000-0</t>
  </si>
  <si>
    <t>АТ "ДТЕК Дніпровські електромережі"</t>
  </si>
  <si>
    <t>UA-2020-09-01-009670-b</t>
  </si>
  <si>
    <t>Меблі різні (стіл, шафа навісна)</t>
  </si>
  <si>
    <t>UA-2020-09-09-000123-b</t>
  </si>
  <si>
    <t>Консультаційні послуги ДК 021:2015 - 79410000-1: Консультаційні послуги з питань підприємницької діяльності та управління</t>
  </si>
  <si>
    <t>79410000-1: Консультаційні послуги з питань підприємницької діяльності та управління</t>
  </si>
  <si>
    <t>ТОВ Інститут Місцевого Розвитку</t>
  </si>
  <si>
    <t>33146866</t>
  </si>
  <si>
    <t>UA-2020-09-07-007916-b</t>
  </si>
  <si>
    <t>Для господарських потреб клубу придбано фарба,пігмент.</t>
  </si>
  <si>
    <t>UA-2020-09-07-005241-b</t>
  </si>
  <si>
    <t>Для потреб Дитячої Школи Мистецтв та Дитячої музичної школи придбано журнали.</t>
  </si>
  <si>
    <t>22820000-4</t>
  </si>
  <si>
    <t>ФОП  Голик Н.В.</t>
  </si>
  <si>
    <t>2696203381</t>
  </si>
  <si>
    <t>UA-2020-09-09-002909-b</t>
  </si>
  <si>
    <t>22410000-7</t>
  </si>
  <si>
    <t>АТ "Укрпошта"</t>
  </si>
  <si>
    <t>Господарські товари для КЗ "Ліцей"</t>
  </si>
  <si>
    <t>ЯЛОВИЙ ВІТАЛІЙ МИКОЛАЙОВИЧ</t>
  </si>
  <si>
    <t>UA-2020-09-02-002577-c</t>
  </si>
  <si>
    <t>UA-2020-09-02-011782-b</t>
  </si>
  <si>
    <t>Підгузники для дорослих SENI BASIC 4 Extra Large 30 шт., підгузники для дорослих SENI Standard Large розмір L/3 30 шт., калоприймач стомічний однокомпонентний Alterna №30 відкритий (Coloplast) (17500), калоприймач стомічний mc 2000 однокомпонентний відкритий, прозорий (Coloplast) №30 (17455)</t>
  </si>
  <si>
    <t>ТОВ "Епіцентр Плюс"</t>
  </si>
  <si>
    <t>Рушники паперові</t>
  </si>
  <si>
    <t>33760000-5 Туалетний папір, носові хустинки, рушники для рук і серветки</t>
  </si>
  <si>
    <t>Будівельні товари для управління освіти</t>
  </si>
  <si>
    <t>Запасні частини для автомобілів управління освіти</t>
  </si>
  <si>
    <t xml:space="preserve">Дозатори для рідкого мила для  КЗ  «СЗШ №4» </t>
  </si>
  <si>
    <t>Гайдамаченко Дмитро Миколайович</t>
  </si>
  <si>
    <t>2047600401</t>
  </si>
  <si>
    <t>UA-2020-09-09-003115-c</t>
  </si>
  <si>
    <t>Склопакет 4*164 енерго ДК 021:2015 - 44221111-6: Склопакети</t>
  </si>
  <si>
    <t>44221111-6: Склопакети</t>
  </si>
  <si>
    <t>ФОП Сичова І.В.</t>
  </si>
  <si>
    <t>3035809243</t>
  </si>
  <si>
    <t>UA-2020-09-09-000088-a</t>
  </si>
  <si>
    <t>Принтер НР Laser Jet 600 М602 Б/В в комплекті з двома картриджами на 10000 сторінок - ДК 021:2015 - 30232110-8: Лазерні принтери</t>
  </si>
  <si>
    <t>30232110-8: Лазерні принтери</t>
  </si>
  <si>
    <t>2482911980</t>
  </si>
  <si>
    <t>UA-2020-09-10-000378-c</t>
  </si>
  <si>
    <t>Ремонт лічильника ультразвукового "Ергомера-125"ДК  021:2015 - 50410000-2: Послуги з ремонту і технічного обслуговування вимірювальних, випробувальних і контрольних приладів</t>
  </si>
  <si>
    <t>50410000-2: Послуги з ремонту і технічного обслуговування вимірювальних, випробувальних і контрольних приладів</t>
  </si>
  <si>
    <t>ПП НВФ Ергомера Інвест</t>
  </si>
  <si>
    <t>42817901</t>
  </si>
  <si>
    <t>UA-2020-09-11-000248-c</t>
  </si>
  <si>
    <t>Гальмівні накладки - ДК 021:2015 - 34322300-3: Гальмові накладки</t>
  </si>
  <si>
    <t>34322300-3: Гальмові накладки</t>
  </si>
  <si>
    <t>ФОП Сумцов С.В.</t>
  </si>
  <si>
    <t>2427304232</t>
  </si>
  <si>
    <t>UA-2020-09-04-001020-b</t>
  </si>
  <si>
    <t>Постачання примірника та пакетів оновлення (компонентів) до комп’ютерної програми «М.Е.Doc»</t>
  </si>
  <si>
    <t xml:space="preserve">48310000-4 </t>
  </si>
  <si>
    <t xml:space="preserve"> UA-2020-09-11-007092-b</t>
  </si>
  <si>
    <t>Для господарських потреб клубу  придбано господарчі товари.</t>
  </si>
  <si>
    <t>44510000-8,44810000-1,44110000-4,44830000-7</t>
  </si>
  <si>
    <t>UA-2020-09-11-007270-b</t>
  </si>
  <si>
    <t>Для господарських потреб клубу  придбано шифер.</t>
  </si>
  <si>
    <t>44110000-4</t>
  </si>
  <si>
    <t>UA-2020-09-11-004235-b</t>
  </si>
  <si>
    <t>Для проведення Дня фізичної культури і спорту придбано канцелярське приладдя та іграшки.</t>
  </si>
  <si>
    <t>37520000-9,30190000-7</t>
  </si>
  <si>
    <t>Чайник та відро для КЗ "НВК №1</t>
  </si>
  <si>
    <t>39220000-0 Кухонне приладдя, товари для дому та господарства і приладдя для закладів громадського харчування</t>
  </si>
  <si>
    <t>ЧУМАК ОЛЬГА ВАСИЛІВНА</t>
  </si>
  <si>
    <t>Будівельні товари для КЗДО №5</t>
  </si>
  <si>
    <t>44310000-6 Вироби з дроту</t>
  </si>
  <si>
    <t>ОЛЬКІН ДМИТРО ВЯЧЕСЛАВОВИЧ</t>
  </si>
  <si>
    <t>Книги канцелярські, книги обліку для управління освіти</t>
  </si>
  <si>
    <t>22810000-1 Паперові чи картонні реєстраційні журнали</t>
  </si>
  <si>
    <t>РЕВУКА НАТАЛІЯ МИКОЛАЇВНА</t>
  </si>
  <si>
    <t>41451771</t>
  </si>
  <si>
    <t>Поточний ремонт плити електричної в КЗДО №11 за адресою вул.Курчатова, 15 м.Покров Дніпропетровської обл.</t>
  </si>
  <si>
    <t>50530000-9 Послуги з ремонту і технічного обслуговування техніки</t>
  </si>
  <si>
    <t>ТОВАРИСТВО З ОБМЕЖЕНОЮ ВІДПОВІДАЛЬНІСТЮ "ЕЛЕКТРОТЕХСЕРВІС 2017"</t>
  </si>
  <si>
    <t>Поточний ремонт внутрішніх електромереж в КЗ "НВК №2" (корпус-1) за адресою вул. Л.Чайкіної, 15 м.Покров Дніпропетровської обл.</t>
  </si>
  <si>
    <t>45310000-3 Електромонтажні роботи</t>
  </si>
  <si>
    <t>UA-2020-09-08-001585-a</t>
  </si>
  <si>
    <t>Виконання технічного нагляду на об’єкті: «Капітальний ремонт внутрішньоквартальної дороги житлових будинків № 1, 7 по вул. Затишна в м. Покров Дніпропетровської області»</t>
  </si>
  <si>
    <t>UA-2020-09-08-001609-a</t>
  </si>
  <si>
    <t>Виконання технічного нагляду на об’єкті: «Капітальний ремонт внутрішньоквартальної дороги житлового будинку № 3 по вул. Затишна в м. Покров Дніпропетровської області»</t>
  </si>
  <si>
    <t>UA-2020-09-08-000905-a</t>
  </si>
  <si>
    <t>Канцтовари (скотч кольоровий)</t>
  </si>
  <si>
    <t>Поточний ремонт внутрішніх мереж водовідведення в КПНЗ "ДЮСШ" за адресою вул.Горького, 12 м.Покров, Дніпропетровської області</t>
  </si>
  <si>
    <t>42999483</t>
  </si>
  <si>
    <t>Стільці для КЗ «СЗШ№6»</t>
  </si>
  <si>
    <t>39110000-6 Сидіння, стільці та супутні вироби і частини до них</t>
  </si>
  <si>
    <t>Товариство з обмеженою відповідальністю «Світловодська меблева фабрика «Престиж»</t>
  </si>
  <si>
    <t>UA-2020-09-10-009030-b</t>
  </si>
  <si>
    <t>Електричні інструменти</t>
  </si>
  <si>
    <t>43800000-1</t>
  </si>
  <si>
    <t>UA-2020-09-10-005284-c</t>
  </si>
  <si>
    <t>Абразивні вироби</t>
  </si>
  <si>
    <t>14800000-9</t>
  </si>
  <si>
    <t>UA-2020-09-14-000126-a</t>
  </si>
  <si>
    <t>Ручка шар. Ellot ET-811 син тр.0.7 мм ДК 021:2015 - 30192121-5: Кулькові ручки</t>
  </si>
  <si>
    <t>30192121-5: Кулькові ручки</t>
  </si>
  <si>
    <t>UA-2020-09-11-008667-b</t>
  </si>
  <si>
    <t>Для потреб бібліотеки придбано чорнило.</t>
  </si>
  <si>
    <t>ФОП Петров Володимир Володимирович</t>
  </si>
  <si>
    <t>Фотобарабан та вал магнітний для управління освіти</t>
  </si>
  <si>
    <t>Господарчі товари для КЗ "Ліцей"</t>
  </si>
  <si>
    <t>19520000-7 Пластмасові вироби</t>
  </si>
  <si>
    <t>44160000-9 Магістралі, трубопроводи, труби, обсадні труби, тюбінги та супутні вироби</t>
  </si>
  <si>
    <t>Поточний ремонт шиферної покрівлі в КЗ «НВО» за адресою вул. Малки 15, м. Покров, Дніпропетровської обл.</t>
  </si>
  <si>
    <t>45260000-7 Покрівельні роботи та інші спеціалізовані будівельні роботи</t>
  </si>
  <si>
    <t>Поточний ремонт внутрішніх електромереж в КЗ НВК №2 (корпус 1), за адресою вул. Л. Чайкіної 15, м. Покров, Дніпропетровської обл.</t>
  </si>
  <si>
    <t>Поточний ремонт внутрішніх електромереж та електрообладнання в КЗДО №5 за адресою вул. Партизанська, 37 м.Покров Дніпропетровської обл.</t>
  </si>
  <si>
    <t>2241707865</t>
  </si>
  <si>
    <t>UA-2020-09-11-002157-a</t>
  </si>
  <si>
    <t>Стопорний палець для бура</t>
  </si>
  <si>
    <t xml:space="preserve">ФОП Трунов О.М.  </t>
  </si>
  <si>
    <t>UA-2020-09-14-005029-a</t>
  </si>
  <si>
    <t>Шина 12-16,5 SKS-4 (14PR)</t>
  </si>
  <si>
    <t xml:space="preserve">ТОВ "ХЕЛАНА"  </t>
  </si>
  <si>
    <t>UA-2020-09-14-009591-b</t>
  </si>
  <si>
    <t xml:space="preserve">ТОВ "ПАУВЕР-ОН"  </t>
  </si>
  <si>
    <t>UA-2020-09-16-002928-a</t>
  </si>
  <si>
    <t>Свинець - ДК 021:2015 - 14712000-5: Свинець</t>
  </si>
  <si>
    <t>14712000-5: Свинець</t>
  </si>
  <si>
    <t>ТОВ НВП Дніпро-Сервіс</t>
  </si>
  <si>
    <t>40233648</t>
  </si>
  <si>
    <t>UA-2020-09-17-005061-b</t>
  </si>
  <si>
    <t>Друкована продукція з елементами захисту</t>
  </si>
  <si>
    <t>22400000-4</t>
  </si>
  <si>
    <t xml:space="preserve">ФОП Голик Н.В.  </t>
  </si>
  <si>
    <t>UA-2020-09-17-008738-a</t>
  </si>
  <si>
    <t>Пісочниця дерев’яна</t>
  </si>
  <si>
    <t>UA-2020-09-10-010299-b</t>
  </si>
  <si>
    <t>Господарчі товари (мойдодир, відро, змішувач, навіси, ліска для мотокоси, інше)</t>
  </si>
  <si>
    <t>UA-2020-09-10-010318-b</t>
  </si>
  <si>
    <t>Автозапчастини для автомобілей GEEKY TK-CL МД</t>
  </si>
  <si>
    <t>UA-2020-09-10-006078-c</t>
  </si>
  <si>
    <t>Труба ДУ</t>
  </si>
  <si>
    <t>UA-2020-09-17-003014-c</t>
  </si>
  <si>
    <t>Будівельні товари</t>
  </si>
  <si>
    <t>UA-2020-09-17-003139-c</t>
  </si>
  <si>
    <t>Реле контролю рівня рідини</t>
  </si>
  <si>
    <t>31200000-8</t>
  </si>
  <si>
    <t>UA-2020-09-17-003273-c</t>
  </si>
  <si>
    <t>Поточний ремонт санвузлу в нежитлової будівлі за адресою вул. Партизанська, 71 м.Покров Дніпропетровської області</t>
  </si>
  <si>
    <t>45450000-6 Інші завершальні будівельні роботи</t>
  </si>
  <si>
    <t>Поточний ремонт шиферної покрівлі в «Управлінні освіти» за адресою вул. Центральна, 7, м. Покров, Дніпропетровської обл.</t>
  </si>
  <si>
    <t>Поточний ремонт шиферної покрівлі в КЗ "Загальноосвітній ліцей" за адресою вул.Центральна, 31 м.Покров Дніпропетровської обл.</t>
  </si>
  <si>
    <t>Відро для КЗ "НВК №1"</t>
  </si>
  <si>
    <t>Швидкозшивачі та сегрегатори для управління освіти</t>
  </si>
  <si>
    <t>22850000-3 Швидкозшивачі та супутнє приладдя</t>
  </si>
  <si>
    <t>Умивальник для КЗДО №13</t>
  </si>
  <si>
    <t>UA-2020-09-18-004477-a</t>
  </si>
  <si>
    <t>UA-2020-09-18-004511-a</t>
  </si>
  <si>
    <t>Фарба</t>
  </si>
  <si>
    <t>UA -2020-09-15-004820-а</t>
  </si>
  <si>
    <t>ДК 021:2015:79130000-4 Юридичні послуги,пов'язані з оформленням і засвідченням документів</t>
  </si>
  <si>
    <t>ГОЛОВНИЙ СЕРВІСНИЙ ЦЕНТР МВС</t>
  </si>
  <si>
    <t>43611755</t>
  </si>
  <si>
    <t>UA-2020-09-15-000528-b</t>
  </si>
  <si>
    <t>Опромінювач бактерецидний настінний ОБН-150МП</t>
  </si>
  <si>
    <t xml:space="preserve"> UA-2020-09-21-002431-a</t>
  </si>
  <si>
    <t>ПАС-22/с 3150 (С122)DELTA - ДК 021:2015 - 34312700-4: Гумові приводні паси</t>
  </si>
  <si>
    <t>34312700-4: Гумові приводні паси</t>
  </si>
  <si>
    <t>ПП Термополіс</t>
  </si>
  <si>
    <t>35782514</t>
  </si>
  <si>
    <t xml:space="preserve"> UA-2020-09-21-002129-a</t>
  </si>
  <si>
    <t>Опора пром. ГАЗ-53 - ДК 021:2015 - 34320000-6: Механічні запасні частини, крім двигунів і частин двигунів</t>
  </si>
  <si>
    <t>1963512742</t>
  </si>
  <si>
    <t>UA-2020-09-21-001394-b</t>
  </si>
  <si>
    <t>Для потреб бібліотеки придбано бумагу.</t>
  </si>
  <si>
    <t>ФОП Смолянець Олена Олексіївна</t>
  </si>
  <si>
    <t>UA-2020-09-21-000664-a</t>
  </si>
  <si>
    <t>Насоси</t>
  </si>
  <si>
    <t>42100000-0</t>
  </si>
  <si>
    <t>UA-2020-09-21-000750-c</t>
  </si>
  <si>
    <t>UA-2020-09-22-003676-b</t>
  </si>
  <si>
    <t>Для потреб керівництва і управління придбано канцелярське приладдя.</t>
  </si>
  <si>
    <t xml:space="preserve">UA-2020-09-22-005015-b </t>
  </si>
  <si>
    <t>Для потреб бухгалтерії придбано канцелярське приладдя.</t>
  </si>
  <si>
    <t>Будівельні інструменти та матеріали для КЗПО "БТДЮ"</t>
  </si>
  <si>
    <t>ТРИГУБ ІРИНА СЕРГІЇВНА</t>
  </si>
  <si>
    <t>Фарба для КЗ "СЗШ №6"</t>
  </si>
  <si>
    <t>Господарчі товари для КЗ "НВК№2"</t>
  </si>
  <si>
    <t>UA-2020-09-22-002025-a</t>
  </si>
  <si>
    <t>UA-2020-09-22-007986-b</t>
  </si>
  <si>
    <t>Поточний ремонт елементів благоустрою КЗ «Навчально виховний комплекс №2 (середня школа І-ІІІ ступенів-дошкільний навчальний заклад) м.Покров Дніпропетровськї області» за адресою вул. Чайкіної Лізи, 15 м.Покров Дніпропетровської області (частковий ремонт вимощень та тротуару)</t>
  </si>
  <si>
    <t>ТОВАРИСТВО З ОБМЕЖЕНОЮ ВІДПОВІДАЛЬНІСТЮ  "АНГОБ"</t>
  </si>
  <si>
    <t>44540000-7 Ланцюги</t>
  </si>
  <si>
    <t>UA-2020-09-18-006669-a</t>
  </si>
  <si>
    <t>Лічильник води</t>
  </si>
  <si>
    <t>Проведення випробувань з перевірки якості вогнезахисної обробки дерев’яних конструкцій  згідно п.5.7 ГОСТ 30219-95 зразків дерев’яних конструкцій горищних покриттів будівель.</t>
  </si>
  <si>
    <t>75250000-3 Послуги пожежних і рятувальних служб</t>
  </si>
  <si>
    <t>АВАРІЙНО-РЯТУВАЛЬНИЙ ЗАГІН СПЕЦІАЛЬНОГО ПРИЗНАЧЕННЯ ГОЛОВНОГО  УПРАВЛІННЯ ДЕРЖАВНОЇ СЛУЖБИ УКРАЇНИ З НАДЗВИЧАЙНИХ СИТУАЦІЙ  У ДНІПРОПЕТРОВСЬКІЙ ОБЛАСТІ</t>
  </si>
  <si>
    <t>2448411212</t>
  </si>
  <si>
    <t xml:space="preserve">Послуги по автобусному перевезенню вихованців КЗПО «БТДЮ» на обласний фестиваль освітньої робототехніки по маршруту м.Покров - м.Дніпро - м.Покров </t>
  </si>
  <si>
    <t>60130000-8 Послуги спеціалізованих автомобільних перевезень пасажирів</t>
  </si>
  <si>
    <t>САМКО ЮРІЙ МИКОЛАЙОВИЧ</t>
  </si>
  <si>
    <t>Послуги з видалення  сухостійних аврійних дерев на території КПНЗ «Дитячо-юнацька спортивна школа ім.Дідіка за адресою вул.Горького, 12 м. Покров Дніпропетровської області</t>
  </si>
  <si>
    <t>77210000-5 Лісозаготівельні послуги</t>
  </si>
  <si>
    <t>20229472</t>
  </si>
  <si>
    <t>UA-2020-09-24-012062-a</t>
  </si>
  <si>
    <t>UA-2020-09-24-012292-a</t>
  </si>
  <si>
    <t>Електрична апаратура</t>
  </si>
  <si>
    <t>UA-2020-09-21-000827-a</t>
  </si>
  <si>
    <t>Здійснення авторського нагляду за роботами по об’єкту: «Капітальний ремонт внутрішньоквартальної дороги житлових будинків № 1, 7 по вул. Затишна в м. Покров Дніпропетровської області»</t>
  </si>
  <si>
    <t>ТОВ фірма "СБ-Комплекс"</t>
  </si>
  <si>
    <t>UA-2020-09-21-000862-a</t>
  </si>
  <si>
    <t>Здійснення авторського нагляду за роботами по об’єкту: «Капітальний ремонт внутрішньоквартальної дороги житлового будинку № 3 по вул. Затишна в м. Покров Дніпропетровської області»</t>
  </si>
  <si>
    <t>UA-2020-09-21-011139-b</t>
  </si>
  <si>
    <t>UA-2020-09-21-011903-b</t>
  </si>
  <si>
    <t>Термопапір для ЕГК</t>
  </si>
  <si>
    <t>UA-2020-09-21-002701-a</t>
  </si>
  <si>
    <t>Бланки медичної документації</t>
  </si>
  <si>
    <t>ФОП Фатєєв А.С.</t>
  </si>
  <si>
    <t xml:space="preserve"> UA-2020-09-28-003154-c</t>
  </si>
  <si>
    <t>Магістралі, трубопроводи та супутні вироби - ДК 021:2015 - 44160000-9: Магістралі, трубопроводи, труби, обсадні труби, тюбінги та супутні вироби</t>
  </si>
  <si>
    <t>44160000-9: Магістралі, трубопроводи, труби, обсадні труби, тюбінги та супутні вироби</t>
  </si>
  <si>
    <t>UA-2020-09-30-003462-a</t>
  </si>
  <si>
    <t>UA-2020-09-30-003881-a</t>
  </si>
  <si>
    <t>32340000-8</t>
  </si>
  <si>
    <t>35165938</t>
  </si>
  <si>
    <t>Навчання  з "Правил безпечної експлуатації електроустановок споживачів, Правил технічної експлуатації електроустановок споживачів"</t>
  </si>
  <si>
    <t>80550000-4 Послуги з професійної підготовки у сфері безпеки</t>
  </si>
  <si>
    <t>КОМУНАЛЬНЕ ПІДПРИЄМСТВО  "НАВЧАЛЬНО-КУРСОВИЙ КОМБІНАТ" ДНІПРОПЕТРОВСЬКОЇ ОБЛАСНОЇ РАДИ"</t>
  </si>
  <si>
    <t>Підвищення кваіфікації з професії "Оператор котельні"</t>
  </si>
  <si>
    <t xml:space="preserve"> UA-2020-09-08-000481-c</t>
  </si>
  <si>
    <t>РН-метр ОВП-метр - ДК 021:2015 - 38416000-4: pH-метри</t>
  </si>
  <si>
    <t>38416000-4: pH-метри</t>
  </si>
  <si>
    <t>ФОП Говорунов М.Д.</t>
  </si>
  <si>
    <t>3619505132</t>
  </si>
  <si>
    <t>UA-2020-09-22-011859-b</t>
  </si>
  <si>
    <t>Поточний ремонт тротуару біля житлового будинку № 50а по вул. Центральна в м. Покров Дніпропетровської області</t>
  </si>
  <si>
    <t>45230000-8</t>
  </si>
  <si>
    <t>ФОП Свист Володимир Петрович</t>
  </si>
  <si>
    <t>UA-2020-06-30-000809-b</t>
  </si>
  <si>
    <t>Послуги з промивки системи опалення будівлі за адресою: м.Покров, вул.Горького, 5</t>
  </si>
  <si>
    <t>50720000-8</t>
  </si>
  <si>
    <t>Управління праці та соціального захисту населення</t>
  </si>
  <si>
    <t>26137831</t>
  </si>
  <si>
    <t>ФОП Новіков А.Л.</t>
  </si>
  <si>
    <t>3041116315</t>
  </si>
  <si>
    <t>UA-2020-07-21-002841-c</t>
  </si>
  <si>
    <t>Придбання комп'ютерного обладнання (жорсткий диск 3.5" 1Tb)</t>
  </si>
  <si>
    <t>ФОП Черноусов В.О.</t>
  </si>
  <si>
    <t>2733313014</t>
  </si>
  <si>
    <t>UA -2020-09-23-011859-b</t>
  </si>
  <si>
    <t>ДК 021:2015:24300000-7 Основні органічні та неорганічні хімічні речовини</t>
  </si>
  <si>
    <t>31816235</t>
  </si>
  <si>
    <t>UA-2020-09-23-002989-a</t>
  </si>
  <si>
    <t>Бактерицидний опромінювач BactoSfera OBB 15P</t>
  </si>
  <si>
    <t>UA-2020-07-21-001745-a</t>
  </si>
  <si>
    <t>Послуги з перезарядки вогнегасників</t>
  </si>
  <si>
    <t>ФОП Луговська І.В.</t>
  </si>
  <si>
    <t>3263922001</t>
  </si>
  <si>
    <t>UA-2020-07-27-002701-b</t>
  </si>
  <si>
    <t>Придбання світильників LED</t>
  </si>
  <si>
    <t>30520000-7</t>
  </si>
  <si>
    <t>ТОВ "Кабельні-технології"</t>
  </si>
  <si>
    <t>32950551</t>
  </si>
  <si>
    <t>UA-2020-08-05-005769-a</t>
  </si>
  <si>
    <t>Послуги з поточного ремонту внгутрішніх мереж електроосвітлення в адміністративній будівлі за адресою: м.Покров, вул.Горького, 5</t>
  </si>
  <si>
    <t>45310000-3</t>
  </si>
  <si>
    <t>ТОВ "Електротехсервіс 2017"</t>
  </si>
  <si>
    <t>UA-2020-08-26-000149-b</t>
  </si>
  <si>
    <t>Придбання стрічок фарбуючих для принтера EPSON LX-350</t>
  </si>
  <si>
    <t>ТОВ "Ворлдвайд Мануфакчурінг, І.Д."</t>
  </si>
  <si>
    <t>20028213</t>
  </si>
  <si>
    <t>UA-2020-09-10-003470-b</t>
  </si>
  <si>
    <t>Засіб криптографічного захисту інформації "SecureToken-337M"</t>
  </si>
  <si>
    <t>30140000-2</t>
  </si>
  <si>
    <t>ТОВ "О-2"</t>
  </si>
  <si>
    <t>36376733</t>
  </si>
  <si>
    <t>UA-2020-09-24-002482-c</t>
  </si>
  <si>
    <t>Виконання технічного нагляду на об’єкті: «Поточний ремонт тротуару біля житлового будинку № 50а по вул. Центральна в м. Покров Дніпропетровської області»</t>
  </si>
  <si>
    <t>UA-2020-09-24-003145-c</t>
  </si>
  <si>
    <t>Пробірка стерильна, пробірка для капілярної крові, піпетка Пастера</t>
  </si>
  <si>
    <t>33700000-7</t>
  </si>
  <si>
    <t>UA-2020-09-29-006513-a</t>
  </si>
  <si>
    <t>Незалежна оцінка нежитлового вбудованого приміщення 17,3 кв.м за адресою м.Покров, вул.Медична,19</t>
  </si>
  <si>
    <t>ФОП Курілець І.В.</t>
  </si>
  <si>
    <t>2689814895</t>
  </si>
  <si>
    <t>UA-2020-09-29-008263-a</t>
  </si>
  <si>
    <t>Послуги з консультування (складання звіту в НСЗУ про доходи і витрати)</t>
  </si>
  <si>
    <t>ФОП Миргород А.А.</t>
  </si>
  <si>
    <t>2361806201</t>
  </si>
  <si>
    <t>UA-2020-09-28-001764-b</t>
  </si>
  <si>
    <t>Наклейки з плівки Оракал з фотодруком</t>
  </si>
  <si>
    <t>UA-2020-09-28-002872-b</t>
  </si>
  <si>
    <t>Лампа бактерицидна 30 та 15 Вт</t>
  </si>
  <si>
    <t>UA-2020-09-29-005059-a</t>
  </si>
  <si>
    <t>Незалежна оцінка нежитлового вбудованого приміщення 19,5 кв.м за адресою м.Покров, вул.Медична,19</t>
  </si>
  <si>
    <t>UA-2020-09-30-000427-b</t>
  </si>
  <si>
    <t>Виконання технічного нагляду на об’єкті: «Капітальний ремонт вимощень та тротуарів житлового будинку № 2А по вул. Уральська в м. Покров Дніпропетровської області»</t>
  </si>
  <si>
    <t>UA-2020-09-30-000612-b</t>
  </si>
  <si>
    <t>Виконання технічного нагляду на об’єкті: «Капітальний ремонт вимощень та тротуарів житлового будинку № 4 по вул. Уральська в м. Покров Дніпропетровської області»</t>
  </si>
  <si>
    <t>UA-2020-09-30-001456-c</t>
  </si>
  <si>
    <t>Виконання технічного нагляду на об’єкті: «Капітальний ремонт вимощень та тротуарів житлового будинку № 2 по вул. Курчатова в м. Покров Дніпропетровської області»</t>
  </si>
  <si>
    <t>UA-2020-09-30-001084-b</t>
  </si>
  <si>
    <t>Виконання технічного нагляду на об’єкті: «Капітальний ремонт тротуару по вул. Уральська в м. Покров Дніпропетровської області»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</si>
</sst>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.MM\.YYYY"/>
    <numFmt numFmtId="167" formatCode="#,##0.00"/>
    <numFmt numFmtId="168" formatCode="DD/MM/YYYY"/>
    <numFmt numFmtId="169" formatCode="0.00"/>
    <numFmt numFmtId="170" formatCode="0"/>
    <numFmt numFmtId="171" formatCode="_-* #,##0.00\ _₽_-;\-* #,##0.00\ _₽_-;_-* \-??\ _₽_-;_-@_-"/>
    <numFmt numFmtId="172" formatCode="_-* #,##0\ _₽_-;\-* #,##0\ _₽_-;_-* \-??\ _₽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0"/>
      <color indexed="12"/>
      <name val="Times New Roman"/>
      <family val="1"/>
    </font>
    <font>
      <sz val="10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Protection="0">
      <alignment/>
    </xf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4" fontId="4" fillId="0" borderId="2" xfId="20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4" fontId="4" fillId="0" borderId="2" xfId="20" applyNumberFormat="1" applyFont="1" applyFill="1" applyBorder="1" applyAlignment="1" applyProtection="1">
      <alignment horizontal="left" vertical="center" wrapText="1"/>
      <protection/>
    </xf>
    <xf numFmtId="166" fontId="3" fillId="0" borderId="3" xfId="0" applyNumberFormat="1" applyFont="1" applyFill="1" applyBorder="1" applyAlignment="1">
      <alignment horizontal="left" vertical="center"/>
    </xf>
    <xf numFmtId="164" fontId="6" fillId="0" borderId="3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4" fontId="4" fillId="0" borderId="2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8" fontId="1" fillId="0" borderId="3" xfId="0" applyNumberFormat="1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vertical="center" wrapText="1"/>
    </xf>
    <xf numFmtId="167" fontId="1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vertical="center" wrapText="1"/>
    </xf>
    <xf numFmtId="167" fontId="3" fillId="0" borderId="2" xfId="0" applyNumberFormat="1" applyFont="1" applyFill="1" applyBorder="1" applyAlignment="1">
      <alignment vertical="center" wrapText="1"/>
    </xf>
    <xf numFmtId="164" fontId="3" fillId="0" borderId="2" xfId="0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left" vertical="center" wrapText="1"/>
    </xf>
    <xf numFmtId="164" fontId="3" fillId="0" borderId="3" xfId="0" applyFont="1" applyBorder="1" applyAlignment="1">
      <alignment horizontal="left" vertical="center" wrapText="1"/>
    </xf>
    <xf numFmtId="164" fontId="3" fillId="0" borderId="3" xfId="0" applyFont="1" applyBorder="1" applyAlignment="1">
      <alignment vertical="center" wrapText="1"/>
    </xf>
    <xf numFmtId="164" fontId="3" fillId="0" borderId="3" xfId="0" applyFont="1" applyBorder="1" applyAlignment="1">
      <alignment horizontal="center" vertical="center" wrapText="1"/>
    </xf>
    <xf numFmtId="169" fontId="3" fillId="0" borderId="3" xfId="0" applyNumberFormat="1" applyFont="1" applyBorder="1" applyAlignment="1">
      <alignment vertical="center" wrapText="1"/>
    </xf>
    <xf numFmtId="166" fontId="7" fillId="0" borderId="3" xfId="0" applyNumberFormat="1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3" fillId="0" borderId="2" xfId="20" applyNumberFormat="1" applyFont="1" applyFill="1" applyBorder="1" applyAlignment="1" applyProtection="1">
      <alignment horizontal="left" vertical="center" wrapText="1"/>
      <protection/>
    </xf>
    <xf numFmtId="164" fontId="1" fillId="0" borderId="3" xfId="0" applyFont="1" applyFill="1" applyBorder="1" applyAlignment="1">
      <alignment vertical="center"/>
    </xf>
    <xf numFmtId="164" fontId="1" fillId="0" borderId="0" xfId="0" applyFont="1" applyFill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/>
    </xf>
    <xf numFmtId="164" fontId="1" fillId="0" borderId="0" xfId="0" applyFont="1" applyFill="1" applyAlignment="1">
      <alignment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left" vertical="center" wrapText="1"/>
    </xf>
    <xf numFmtId="172" fontId="3" fillId="0" borderId="2" xfId="15" applyNumberFormat="1" applyFont="1" applyFill="1" applyBorder="1" applyAlignment="1" applyProtection="1">
      <alignment horizontal="left" vertical="center" wrapText="1"/>
      <protection/>
    </xf>
    <xf numFmtId="165" fontId="3" fillId="0" borderId="2" xfId="15" applyNumberFormat="1" applyFont="1" applyFill="1" applyBorder="1" applyAlignment="1" applyProtection="1">
      <alignment horizontal="center" vertical="center" wrapText="1"/>
      <protection/>
    </xf>
    <xf numFmtId="169" fontId="3" fillId="0" borderId="3" xfId="0" applyNumberFormat="1" applyFont="1" applyBorder="1" applyAlignment="1">
      <alignment horizontal="right" vertical="center" wrapText="1"/>
    </xf>
    <xf numFmtId="169" fontId="3" fillId="0" borderId="2" xfId="0" applyNumberFormat="1" applyFont="1" applyFill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tender/UA-2020-07-17-000163-b" TargetMode="External" /><Relationship Id="rId2" Type="http://schemas.openxmlformats.org/officeDocument/2006/relationships/hyperlink" Target="https://prozorro.gov.ua/tender/UA-2020-07-17-000163-b" TargetMode="External" /><Relationship Id="rId3" Type="http://schemas.openxmlformats.org/officeDocument/2006/relationships/hyperlink" Target="https://prozorro.gov.ua/tender/UA-2020-07-17-000163-b" TargetMode="External" /><Relationship Id="rId4" Type="http://schemas.openxmlformats.org/officeDocument/2006/relationships/hyperlink" Target="https://prozorro.gov.ua/tender/UA-2020-07-17-000163-b" TargetMode="External" /><Relationship Id="rId5" Type="http://schemas.openxmlformats.org/officeDocument/2006/relationships/hyperlink" Target="https://prozorro.gov.ua/tender/UA-2020-07-17-000163-b" TargetMode="External" /><Relationship Id="rId6" Type="http://schemas.openxmlformats.org/officeDocument/2006/relationships/hyperlink" Target="https://prozorro.gov.ua/tender/UA-2020-07-17-000163-b" TargetMode="External" /><Relationship Id="rId7" Type="http://schemas.openxmlformats.org/officeDocument/2006/relationships/hyperlink" Target="https://prozorro.gov.ua/tender/UA-2020-07-17-000163-b" TargetMode="External" /><Relationship Id="rId8" Type="http://schemas.openxmlformats.org/officeDocument/2006/relationships/hyperlink" Target="https://prozorro.gov.ua/tender/UA-2020-07-02-001656-b" TargetMode="External" /><Relationship Id="rId9" Type="http://schemas.openxmlformats.org/officeDocument/2006/relationships/hyperlink" Target="https://prozorro.gov.ua/tender/UA-2020-07-02-009229-a" TargetMode="External" /><Relationship Id="rId10" Type="http://schemas.openxmlformats.org/officeDocument/2006/relationships/hyperlink" Target="https://prozorro.gov.ua/tender/UA-2020-07-02-001810-c" TargetMode="External" /><Relationship Id="rId11" Type="http://schemas.openxmlformats.org/officeDocument/2006/relationships/hyperlink" Target="https://prozorro.gov.ua/tender/UA-2020-07-06-000498-a" TargetMode="External" /><Relationship Id="rId12" Type="http://schemas.openxmlformats.org/officeDocument/2006/relationships/hyperlink" Target="https://www.dzo.com.ua/tenders/6145935/bid/cfcd208495d565ef66e7dff9f98764da/info" TargetMode="External" /><Relationship Id="rId13" Type="http://schemas.openxmlformats.org/officeDocument/2006/relationships/hyperlink" Target="https://prozorro.gov.ua/tender/UA-2020-07-08-001135-b" TargetMode="External" /><Relationship Id="rId14" Type="http://schemas.openxmlformats.org/officeDocument/2006/relationships/hyperlink" Target="https://prozorro.gov.ua/tender/UA-2020-07-08-002110-a" TargetMode="External" /><Relationship Id="rId15" Type="http://schemas.openxmlformats.org/officeDocument/2006/relationships/hyperlink" Target="https://prozorro.gov.ua/tender/UA-2020-07-08-006989-c" TargetMode="External" /><Relationship Id="rId16" Type="http://schemas.openxmlformats.org/officeDocument/2006/relationships/hyperlink" Target="https://prozorro.gov.ua/tender/UA-2020-07-13-001720-a" TargetMode="External" /><Relationship Id="rId17" Type="http://schemas.openxmlformats.org/officeDocument/2006/relationships/hyperlink" Target="https://prozorro.gov.ua/tender/UA-2020-07-17-000163-b" TargetMode="External" /><Relationship Id="rId18" Type="http://schemas.openxmlformats.org/officeDocument/2006/relationships/hyperlink" Target="https://prozorro.gov.ua/tender/UA-2020-06-30-000809-b" TargetMode="External" /><Relationship Id="rId19" Type="http://schemas.openxmlformats.org/officeDocument/2006/relationships/hyperlink" Target="https://prozorro.gov.ua/tender/UA-2020-07-21-002841-c" TargetMode="External" /><Relationship Id="rId20" Type="http://schemas.openxmlformats.org/officeDocument/2006/relationships/hyperlink" Target="https://prozorro.gov.ua/tender/UA-2020-07-21-001745-a" TargetMode="External" /><Relationship Id="rId21" Type="http://schemas.openxmlformats.org/officeDocument/2006/relationships/hyperlink" Target="https://prozorro.gov.ua/tender/UA-2020-07-27-002701-b" TargetMode="External" /><Relationship Id="rId22" Type="http://schemas.openxmlformats.org/officeDocument/2006/relationships/hyperlink" Target="https://prozorro.gov.ua/tender/UA-2020-08-05-005769-a" TargetMode="External" /><Relationship Id="rId23" Type="http://schemas.openxmlformats.org/officeDocument/2006/relationships/hyperlink" Target="https://prozorro.gov.ua/tender/UA-2020-08-26-000149-b" TargetMode="External" /><Relationship Id="rId24" Type="http://schemas.openxmlformats.org/officeDocument/2006/relationships/hyperlink" Target="https://prozorro.gov.ua/tender/UA-2020-09-10-003470-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workbookViewId="0" topLeftCell="A412">
      <selection activeCell="B11" sqref="B11"/>
    </sheetView>
  </sheetViews>
  <sheetFormatPr defaultColWidth="11.421875" defaultRowHeight="12.75"/>
  <cols>
    <col min="1" max="1" width="11.140625" style="1" customWidth="1"/>
    <col min="2" max="2" width="22.8515625" style="1" customWidth="1"/>
    <col min="3" max="3" width="33.00390625" style="1" customWidth="1"/>
    <col min="4" max="4" width="25.00390625" style="1" customWidth="1"/>
    <col min="5" max="5" width="28.28125" style="1" customWidth="1"/>
    <col min="6" max="6" width="12.8515625" style="1" customWidth="1"/>
    <col min="7" max="7" width="22.7109375" style="2" customWidth="1"/>
    <col min="8" max="8" width="13.8515625" style="3" customWidth="1"/>
    <col min="9" max="9" width="15.7109375" style="1" customWidth="1"/>
    <col min="10" max="16384" width="12.421875" style="1" customWidth="1"/>
  </cols>
  <sheetData>
    <row r="1" spans="1:9" ht="36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47.25">
      <c r="A2" s="5">
        <v>43833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3341351</v>
      </c>
      <c r="G2" s="8" t="s">
        <v>13</v>
      </c>
      <c r="H2" s="11" t="s">
        <v>14</v>
      </c>
      <c r="I2" s="12">
        <v>30000</v>
      </c>
    </row>
    <row r="3" spans="1:9" ht="36">
      <c r="A3" s="5">
        <v>43833</v>
      </c>
      <c r="B3" s="6" t="s">
        <v>9</v>
      </c>
      <c r="C3" s="7" t="s">
        <v>15</v>
      </c>
      <c r="D3" s="8" t="s">
        <v>16</v>
      </c>
      <c r="E3" s="9" t="s">
        <v>12</v>
      </c>
      <c r="F3" s="10">
        <v>3341351</v>
      </c>
      <c r="G3" s="8" t="s">
        <v>13</v>
      </c>
      <c r="H3" s="11" t="s">
        <v>14</v>
      </c>
      <c r="I3" s="12">
        <v>30000</v>
      </c>
    </row>
    <row r="4" spans="1:9" ht="58.5">
      <c r="A4" s="5">
        <v>43836</v>
      </c>
      <c r="B4" s="6" t="s">
        <v>9</v>
      </c>
      <c r="C4" s="7" t="s">
        <v>17</v>
      </c>
      <c r="D4" s="8" t="s">
        <v>18</v>
      </c>
      <c r="E4" s="9" t="s">
        <v>12</v>
      </c>
      <c r="F4" s="10">
        <v>3341351</v>
      </c>
      <c r="G4" s="8" t="s">
        <v>19</v>
      </c>
      <c r="H4" s="11" t="s">
        <v>20</v>
      </c>
      <c r="I4" s="12">
        <v>49000</v>
      </c>
    </row>
    <row r="5" spans="1:9" ht="47.25">
      <c r="A5" s="5">
        <v>43845</v>
      </c>
      <c r="B5" s="8" t="s">
        <v>9</v>
      </c>
      <c r="C5" s="7" t="s">
        <v>21</v>
      </c>
      <c r="D5" s="8" t="s">
        <v>22</v>
      </c>
      <c r="E5" s="9" t="s">
        <v>12</v>
      </c>
      <c r="F5" s="10">
        <v>3341351</v>
      </c>
      <c r="G5" s="8" t="s">
        <v>23</v>
      </c>
      <c r="H5" s="11" t="s">
        <v>24</v>
      </c>
      <c r="I5" s="12">
        <v>5000</v>
      </c>
    </row>
    <row r="6" spans="1:9" ht="69.75">
      <c r="A6" s="5">
        <v>43900</v>
      </c>
      <c r="B6" s="13" t="s">
        <v>9</v>
      </c>
      <c r="C6" s="7" t="s">
        <v>25</v>
      </c>
      <c r="D6" s="8" t="s">
        <v>26</v>
      </c>
      <c r="E6" s="9" t="s">
        <v>12</v>
      </c>
      <c r="F6" s="10">
        <v>3341351</v>
      </c>
      <c r="G6" s="8" t="s">
        <v>27</v>
      </c>
      <c r="H6" s="11" t="s">
        <v>28</v>
      </c>
      <c r="I6" s="12">
        <v>40000</v>
      </c>
    </row>
    <row r="7" spans="1:9" ht="36">
      <c r="A7" s="5">
        <v>43902</v>
      </c>
      <c r="B7" s="13" t="s">
        <v>9</v>
      </c>
      <c r="C7" s="7" t="s">
        <v>29</v>
      </c>
      <c r="D7" s="8" t="s">
        <v>30</v>
      </c>
      <c r="E7" s="9" t="s">
        <v>12</v>
      </c>
      <c r="F7" s="10">
        <v>3341351</v>
      </c>
      <c r="G7" s="8" t="s">
        <v>31</v>
      </c>
      <c r="H7" s="11" t="s">
        <v>32</v>
      </c>
      <c r="I7" s="12">
        <v>22200</v>
      </c>
    </row>
    <row r="8" spans="1:9" ht="36">
      <c r="A8" s="5">
        <v>43906</v>
      </c>
      <c r="B8" s="6" t="s">
        <v>9</v>
      </c>
      <c r="C8" s="7" t="s">
        <v>33</v>
      </c>
      <c r="D8" s="8" t="s">
        <v>34</v>
      </c>
      <c r="E8" s="9" t="s">
        <v>12</v>
      </c>
      <c r="F8" s="10">
        <v>3341351</v>
      </c>
      <c r="G8" s="8" t="s">
        <v>35</v>
      </c>
      <c r="H8" s="11" t="s">
        <v>36</v>
      </c>
      <c r="I8" s="12">
        <v>49000</v>
      </c>
    </row>
    <row r="9" spans="1:9" ht="47.25">
      <c r="A9" s="5">
        <v>43915</v>
      </c>
      <c r="B9" s="6" t="s">
        <v>9</v>
      </c>
      <c r="C9" s="7" t="s">
        <v>37</v>
      </c>
      <c r="D9" s="8" t="s">
        <v>38</v>
      </c>
      <c r="E9" s="9" t="s">
        <v>12</v>
      </c>
      <c r="F9" s="10">
        <v>3341351</v>
      </c>
      <c r="G9" s="8" t="s">
        <v>39</v>
      </c>
      <c r="H9" s="11" t="s">
        <v>40</v>
      </c>
      <c r="I9" s="12">
        <v>49000</v>
      </c>
    </row>
    <row r="10" spans="1:9" ht="36">
      <c r="A10" s="5">
        <v>43928</v>
      </c>
      <c r="B10" s="6" t="s">
        <v>9</v>
      </c>
      <c r="C10" s="7" t="s">
        <v>41</v>
      </c>
      <c r="D10" s="8" t="s">
        <v>42</v>
      </c>
      <c r="E10" s="9" t="s">
        <v>12</v>
      </c>
      <c r="F10" s="10">
        <v>3341351</v>
      </c>
      <c r="G10" s="8" t="s">
        <v>43</v>
      </c>
      <c r="H10" s="11" t="s">
        <v>44</v>
      </c>
      <c r="I10" s="12">
        <v>40000</v>
      </c>
    </row>
    <row r="11" spans="1:9" ht="24.75">
      <c r="A11" s="14">
        <v>43930</v>
      </c>
      <c r="B11" s="15">
        <f>HYPERLINK("https://my.zakupki.prom.ua/remote/dispatcher/state_purchase_view/16191989","UA-2020-04-09-002698-b")</f>
        <v>0</v>
      </c>
      <c r="C11" s="16" t="s">
        <v>45</v>
      </c>
      <c r="D11" s="16" t="s">
        <v>46</v>
      </c>
      <c r="E11" s="16" t="s">
        <v>47</v>
      </c>
      <c r="F11" s="17" t="s">
        <v>48</v>
      </c>
      <c r="G11" s="16" t="s">
        <v>49</v>
      </c>
      <c r="H11" s="17" t="s">
        <v>50</v>
      </c>
      <c r="I11" s="18">
        <v>6850</v>
      </c>
    </row>
    <row r="12" spans="1:9" ht="36">
      <c r="A12" s="5">
        <v>43935</v>
      </c>
      <c r="B12" s="19" t="s">
        <v>9</v>
      </c>
      <c r="C12" s="7" t="s">
        <v>51</v>
      </c>
      <c r="D12" s="8" t="s">
        <v>52</v>
      </c>
      <c r="E12" s="9" t="s">
        <v>12</v>
      </c>
      <c r="F12" s="10">
        <v>3341351</v>
      </c>
      <c r="G12" s="8" t="s">
        <v>53</v>
      </c>
      <c r="H12" s="11" t="s">
        <v>54</v>
      </c>
      <c r="I12" s="12">
        <v>17460</v>
      </c>
    </row>
    <row r="13" spans="1:9" ht="36">
      <c r="A13" s="14">
        <v>43936</v>
      </c>
      <c r="B13" s="15">
        <f>HYPERLINK("https://my.zakupki.prom.ua/remote/dispatcher/state_purchase_view/16294144","UA-2020-04-15-003044-b")</f>
        <v>0</v>
      </c>
      <c r="C13" s="16" t="s">
        <v>45</v>
      </c>
      <c r="D13" s="16" t="s">
        <v>55</v>
      </c>
      <c r="E13" s="16" t="s">
        <v>47</v>
      </c>
      <c r="F13" s="17" t="s">
        <v>48</v>
      </c>
      <c r="G13" s="16" t="s">
        <v>56</v>
      </c>
      <c r="H13" s="17" t="s">
        <v>20</v>
      </c>
      <c r="I13" s="18">
        <v>14830</v>
      </c>
    </row>
    <row r="14" spans="1:9" ht="47.25">
      <c r="A14" s="5">
        <v>43937</v>
      </c>
      <c r="B14" s="6" t="s">
        <v>9</v>
      </c>
      <c r="C14" s="7" t="s">
        <v>57</v>
      </c>
      <c r="D14" s="8" t="s">
        <v>58</v>
      </c>
      <c r="E14" s="9" t="s">
        <v>12</v>
      </c>
      <c r="F14" s="10">
        <v>3341351</v>
      </c>
      <c r="G14" s="8" t="s">
        <v>59</v>
      </c>
      <c r="H14" s="11" t="s">
        <v>60</v>
      </c>
      <c r="I14" s="12">
        <v>40000</v>
      </c>
    </row>
    <row r="15" spans="1:9" ht="36">
      <c r="A15" s="14">
        <v>43937</v>
      </c>
      <c r="B15" s="15">
        <f>HYPERLINK("https://my.zakupki.prom.ua/remote/dispatcher/state_purchase_view/16340945","UA-2020-04-16-004164-b")</f>
        <v>0</v>
      </c>
      <c r="C15" s="16" t="s">
        <v>45</v>
      </c>
      <c r="D15" s="16" t="s">
        <v>61</v>
      </c>
      <c r="E15" s="16" t="s">
        <v>47</v>
      </c>
      <c r="F15" s="17" t="s">
        <v>48</v>
      </c>
      <c r="G15" s="16" t="s">
        <v>56</v>
      </c>
      <c r="H15" s="17" t="s">
        <v>20</v>
      </c>
      <c r="I15" s="18">
        <v>1780</v>
      </c>
    </row>
    <row r="16" spans="1:9" ht="24.75">
      <c r="A16" s="14">
        <v>43937</v>
      </c>
      <c r="B16" s="15">
        <f>HYPERLINK("https://my.zakupki.prom.ua/remote/dispatcher/state_purchase_view/16331288","UA-2020-04-16-002112-b")</f>
        <v>0</v>
      </c>
      <c r="C16" s="16" t="s">
        <v>45</v>
      </c>
      <c r="D16" s="16" t="s">
        <v>62</v>
      </c>
      <c r="E16" s="16" t="s">
        <v>47</v>
      </c>
      <c r="F16" s="17" t="s">
        <v>48</v>
      </c>
      <c r="G16" s="16" t="s">
        <v>56</v>
      </c>
      <c r="H16" s="17" t="s">
        <v>20</v>
      </c>
      <c r="I16" s="18">
        <v>390</v>
      </c>
    </row>
    <row r="17" spans="1:9" ht="36">
      <c r="A17" s="5">
        <v>43938</v>
      </c>
      <c r="B17" s="13" t="s">
        <v>9</v>
      </c>
      <c r="C17" s="7" t="s">
        <v>63</v>
      </c>
      <c r="D17" s="8" t="s">
        <v>64</v>
      </c>
      <c r="E17" s="9" t="s">
        <v>12</v>
      </c>
      <c r="F17" s="10">
        <v>3341351</v>
      </c>
      <c r="G17" s="8" t="s">
        <v>65</v>
      </c>
      <c r="H17" s="11" t="s">
        <v>66</v>
      </c>
      <c r="I17" s="12">
        <v>40000</v>
      </c>
    </row>
    <row r="18" spans="1:9" ht="24.75">
      <c r="A18" s="14">
        <v>43943</v>
      </c>
      <c r="B18" s="15">
        <f>HYPERLINK("https://my.zakupki.prom.ua/remote/dispatcher/state_purchase_view/16439731","UA-2020-04-22-000120-b")</f>
        <v>0</v>
      </c>
      <c r="C18" s="16" t="s">
        <v>45</v>
      </c>
      <c r="D18" s="16" t="s">
        <v>67</v>
      </c>
      <c r="E18" s="16" t="s">
        <v>47</v>
      </c>
      <c r="F18" s="17" t="s">
        <v>48</v>
      </c>
      <c r="G18" s="16" t="s">
        <v>68</v>
      </c>
      <c r="H18" s="17" t="s">
        <v>69</v>
      </c>
      <c r="I18" s="18">
        <v>2025</v>
      </c>
    </row>
    <row r="19" spans="1:9" ht="24.75">
      <c r="A19" s="14">
        <v>43966</v>
      </c>
      <c r="B19" s="15">
        <f>HYPERLINK("https://my.zakupki.prom.ua/remote/dispatcher/state_purchase_view/16695000","UA-2020-05-15-003088-b")</f>
        <v>0</v>
      </c>
      <c r="C19" s="16" t="s">
        <v>45</v>
      </c>
      <c r="D19" s="16" t="s">
        <v>70</v>
      </c>
      <c r="E19" s="16" t="s">
        <v>47</v>
      </c>
      <c r="F19" s="17" t="s">
        <v>48</v>
      </c>
      <c r="G19" s="16" t="s">
        <v>71</v>
      </c>
      <c r="H19" s="17" t="s">
        <v>72</v>
      </c>
      <c r="I19" s="18">
        <v>2903.2</v>
      </c>
    </row>
    <row r="20" spans="1:9" ht="47.25">
      <c r="A20" s="20">
        <v>43970</v>
      </c>
      <c r="B20" s="21" t="s">
        <v>73</v>
      </c>
      <c r="C20" s="21" t="s">
        <v>74</v>
      </c>
      <c r="D20" s="21" t="s">
        <v>75</v>
      </c>
      <c r="E20" s="21" t="s">
        <v>76</v>
      </c>
      <c r="F20" s="22" t="s">
        <v>77</v>
      </c>
      <c r="G20" s="21" t="s">
        <v>78</v>
      </c>
      <c r="H20" s="22" t="s">
        <v>79</v>
      </c>
      <c r="I20" s="23">
        <v>14402.4</v>
      </c>
    </row>
    <row r="21" spans="1:9" ht="36">
      <c r="A21" s="14">
        <v>43971</v>
      </c>
      <c r="B21" s="15">
        <f>HYPERLINK("https://my.zakupki.prom.ua/remote/dispatcher/state_purchase_view/16755952","UA-2020-05-20-000560-c")</f>
        <v>0</v>
      </c>
      <c r="C21" s="16" t="s">
        <v>80</v>
      </c>
      <c r="D21" s="16" t="s">
        <v>81</v>
      </c>
      <c r="E21" s="16" t="s">
        <v>47</v>
      </c>
      <c r="F21" s="17" t="s">
        <v>48</v>
      </c>
      <c r="G21" s="16" t="s">
        <v>82</v>
      </c>
      <c r="H21" s="17" t="s">
        <v>83</v>
      </c>
      <c r="I21" s="18">
        <v>4800</v>
      </c>
    </row>
    <row r="22" spans="1:9" ht="24.75">
      <c r="A22" s="20">
        <v>44001</v>
      </c>
      <c r="B22" s="21" t="s">
        <v>84</v>
      </c>
      <c r="C22" s="21" t="s">
        <v>74</v>
      </c>
      <c r="D22" s="21" t="s">
        <v>85</v>
      </c>
      <c r="E22" s="21" t="s">
        <v>76</v>
      </c>
      <c r="F22" s="22" t="s">
        <v>77</v>
      </c>
      <c r="G22" s="21" t="s">
        <v>86</v>
      </c>
      <c r="H22" s="22" t="s">
        <v>87</v>
      </c>
      <c r="I22" s="23">
        <v>14300</v>
      </c>
    </row>
    <row r="23" spans="1:9" ht="24.75">
      <c r="A23" s="14">
        <v>44007</v>
      </c>
      <c r="B23" s="15">
        <f>HYPERLINK("https://my.zakupki.prom.ua/remote/dispatcher/state_purchase_view/17513667","UA-2020-06-25-009265-a")</f>
        <v>0</v>
      </c>
      <c r="C23" s="16" t="s">
        <v>45</v>
      </c>
      <c r="D23" s="16" t="s">
        <v>88</v>
      </c>
      <c r="E23" s="16" t="s">
        <v>47</v>
      </c>
      <c r="F23" s="17" t="s">
        <v>48</v>
      </c>
      <c r="G23" s="16" t="s">
        <v>49</v>
      </c>
      <c r="H23" s="17" t="s">
        <v>50</v>
      </c>
      <c r="I23" s="18">
        <v>420</v>
      </c>
    </row>
    <row r="24" spans="1:9" ht="24.75">
      <c r="A24" s="14">
        <v>44007</v>
      </c>
      <c r="B24" s="15">
        <f>HYPERLINK("https://my.zakupki.prom.ua/remote/dispatcher/state_purchase_view/17511632","UA-2020-06-25-008520-a")</f>
        <v>0</v>
      </c>
      <c r="C24" s="16" t="s">
        <v>45</v>
      </c>
      <c r="D24" s="16" t="s">
        <v>89</v>
      </c>
      <c r="E24" s="16" t="s">
        <v>47</v>
      </c>
      <c r="F24" s="17" t="s">
        <v>48</v>
      </c>
      <c r="G24" s="16" t="s">
        <v>49</v>
      </c>
      <c r="H24" s="17" t="s">
        <v>50</v>
      </c>
      <c r="I24" s="18">
        <v>420</v>
      </c>
    </row>
    <row r="25" spans="1:9" ht="24.75">
      <c r="A25" s="14">
        <v>44007</v>
      </c>
      <c r="B25" s="15">
        <f>HYPERLINK("https://my.zakupki.prom.ua/remote/dispatcher/state_purchase_view/17508626","UA-2020-06-25-007473-a")</f>
        <v>0</v>
      </c>
      <c r="C25" s="16" t="s">
        <v>45</v>
      </c>
      <c r="D25" s="16" t="s">
        <v>90</v>
      </c>
      <c r="E25" s="16" t="s">
        <v>47</v>
      </c>
      <c r="F25" s="17" t="s">
        <v>48</v>
      </c>
      <c r="G25" s="16" t="s">
        <v>49</v>
      </c>
      <c r="H25" s="17" t="s">
        <v>50</v>
      </c>
      <c r="I25" s="18">
        <v>935</v>
      </c>
    </row>
    <row r="26" spans="1:9" ht="47.25">
      <c r="A26" s="5">
        <v>44012</v>
      </c>
      <c r="B26" s="6" t="s">
        <v>91</v>
      </c>
      <c r="C26" s="7" t="s">
        <v>92</v>
      </c>
      <c r="D26" s="8" t="s">
        <v>93</v>
      </c>
      <c r="E26" s="9" t="s">
        <v>12</v>
      </c>
      <c r="F26" s="10">
        <v>3341351</v>
      </c>
      <c r="G26" s="8" t="s">
        <v>94</v>
      </c>
      <c r="H26" s="11" t="s">
        <v>95</v>
      </c>
      <c r="I26" s="12">
        <v>2880</v>
      </c>
    </row>
    <row r="27" spans="1:9" ht="24.75">
      <c r="A27" s="24">
        <v>44012</v>
      </c>
      <c r="B27" s="25" t="s">
        <v>96</v>
      </c>
      <c r="C27" s="25" t="s">
        <v>97</v>
      </c>
      <c r="D27" s="25" t="s">
        <v>98</v>
      </c>
      <c r="E27" s="26" t="s">
        <v>99</v>
      </c>
      <c r="F27" s="27" t="s">
        <v>100</v>
      </c>
      <c r="G27" s="25" t="s">
        <v>101</v>
      </c>
      <c r="H27" s="28">
        <v>41111906</v>
      </c>
      <c r="I27" s="29">
        <v>2600</v>
      </c>
    </row>
    <row r="28" spans="1:9" ht="24.75">
      <c r="A28" s="24">
        <v>44012</v>
      </c>
      <c r="B28" s="25" t="s">
        <v>102</v>
      </c>
      <c r="C28" s="25" t="s">
        <v>103</v>
      </c>
      <c r="D28" s="25" t="s">
        <v>104</v>
      </c>
      <c r="E28" s="26" t="s">
        <v>99</v>
      </c>
      <c r="F28" s="27" t="s">
        <v>100</v>
      </c>
      <c r="G28" s="25" t="s">
        <v>105</v>
      </c>
      <c r="H28" s="28">
        <v>31222520</v>
      </c>
      <c r="I28" s="29">
        <v>45300</v>
      </c>
    </row>
    <row r="29" spans="1:9" ht="58.5">
      <c r="A29" s="5">
        <v>44013</v>
      </c>
      <c r="B29" s="6" t="s">
        <v>106</v>
      </c>
      <c r="C29" s="7" t="s">
        <v>107</v>
      </c>
      <c r="D29" s="7" t="s">
        <v>108</v>
      </c>
      <c r="E29" s="9" t="s">
        <v>12</v>
      </c>
      <c r="F29" s="10">
        <v>3341351</v>
      </c>
      <c r="G29" s="8" t="s">
        <v>109</v>
      </c>
      <c r="H29" s="10">
        <v>3562082</v>
      </c>
      <c r="I29" s="12">
        <v>2550.6</v>
      </c>
    </row>
    <row r="30" spans="1:9" ht="47.25">
      <c r="A30" s="24">
        <v>44013</v>
      </c>
      <c r="B30" s="25" t="s">
        <v>110</v>
      </c>
      <c r="C30" s="25" t="s">
        <v>111</v>
      </c>
      <c r="D30" s="25" t="s">
        <v>104</v>
      </c>
      <c r="E30" s="26" t="s">
        <v>99</v>
      </c>
      <c r="F30" s="27" t="s">
        <v>100</v>
      </c>
      <c r="G30" s="25" t="s">
        <v>112</v>
      </c>
      <c r="H30" s="28">
        <v>3153021161</v>
      </c>
      <c r="I30" s="29">
        <v>48317.06</v>
      </c>
    </row>
    <row r="31" spans="1:9" ht="36">
      <c r="A31" s="5">
        <v>44014</v>
      </c>
      <c r="B31" s="6" t="s">
        <v>113</v>
      </c>
      <c r="C31" s="7" t="s">
        <v>114</v>
      </c>
      <c r="D31" s="8" t="s">
        <v>115</v>
      </c>
      <c r="E31" s="9" t="s">
        <v>12</v>
      </c>
      <c r="F31" s="10">
        <v>3341351</v>
      </c>
      <c r="G31" s="8" t="s">
        <v>116</v>
      </c>
      <c r="H31" s="11" t="s">
        <v>117</v>
      </c>
      <c r="I31" s="12">
        <v>1137</v>
      </c>
    </row>
    <row r="32" spans="1:9" ht="14.25">
      <c r="A32" s="5">
        <v>44014</v>
      </c>
      <c r="B32" s="8"/>
      <c r="C32" s="8" t="s">
        <v>118</v>
      </c>
      <c r="D32" s="8"/>
      <c r="E32" s="30" t="s">
        <v>119</v>
      </c>
      <c r="F32" s="11" t="s">
        <v>120</v>
      </c>
      <c r="G32" s="8" t="s">
        <v>121</v>
      </c>
      <c r="H32" s="11" t="s">
        <v>122</v>
      </c>
      <c r="I32" s="31">
        <v>1500</v>
      </c>
    </row>
    <row r="33" spans="1:9" ht="58.5">
      <c r="A33" s="5">
        <v>44014</v>
      </c>
      <c r="B33" s="7">
        <f>HYPERLINK("https://my.zakupki.prom.ua/remote/dispatcher/state_purchase_view/17598448","UA-2020-07-02-001435-a")</f>
        <v>0</v>
      </c>
      <c r="C33" s="7" t="s">
        <v>123</v>
      </c>
      <c r="D33" s="7" t="s">
        <v>124</v>
      </c>
      <c r="E33" s="9" t="s">
        <v>125</v>
      </c>
      <c r="F33" s="32" t="s">
        <v>126</v>
      </c>
      <c r="G33" s="7" t="s">
        <v>127</v>
      </c>
      <c r="H33" s="32"/>
      <c r="I33" s="31">
        <v>2700</v>
      </c>
    </row>
    <row r="34" spans="1:9" ht="36">
      <c r="A34" s="33">
        <v>44014</v>
      </c>
      <c r="B34" s="34" t="s">
        <v>128</v>
      </c>
      <c r="C34" s="34" t="s">
        <v>129</v>
      </c>
      <c r="D34" s="34" t="s">
        <v>130</v>
      </c>
      <c r="E34" s="35" t="s">
        <v>131</v>
      </c>
      <c r="F34" s="36" t="s">
        <v>132</v>
      </c>
      <c r="G34" s="35" t="s">
        <v>133</v>
      </c>
      <c r="H34" s="36" t="s">
        <v>134</v>
      </c>
      <c r="I34" s="37">
        <v>6498</v>
      </c>
    </row>
    <row r="35" spans="1:9" ht="114.75">
      <c r="A35" s="38">
        <v>44014</v>
      </c>
      <c r="B35" s="25" t="s">
        <v>135</v>
      </c>
      <c r="C35" s="25" t="s">
        <v>136</v>
      </c>
      <c r="D35" s="25" t="s">
        <v>137</v>
      </c>
      <c r="E35" s="26" t="s">
        <v>138</v>
      </c>
      <c r="F35" s="27" t="s">
        <v>139</v>
      </c>
      <c r="G35" s="25" t="s">
        <v>140</v>
      </c>
      <c r="H35" s="39">
        <v>37419302</v>
      </c>
      <c r="I35" s="29">
        <v>14390</v>
      </c>
    </row>
    <row r="36" spans="1:9" ht="58.5">
      <c r="A36" s="5">
        <v>44015</v>
      </c>
      <c r="B36" s="6" t="s">
        <v>141</v>
      </c>
      <c r="C36" s="7" t="s">
        <v>142</v>
      </c>
      <c r="D36" s="8" t="s">
        <v>143</v>
      </c>
      <c r="E36" s="9" t="s">
        <v>12</v>
      </c>
      <c r="F36" s="10">
        <v>3341351</v>
      </c>
      <c r="G36" s="40" t="s">
        <v>144</v>
      </c>
      <c r="H36" s="32">
        <v>1963512742</v>
      </c>
      <c r="I36" s="12">
        <v>795</v>
      </c>
    </row>
    <row r="37" spans="1:9" ht="36">
      <c r="A37" s="5">
        <v>44015</v>
      </c>
      <c r="B37" s="7">
        <f>HYPERLINK("https://my.zakupki.prom.ua/remote/dispatcher/state_purchase_view/17629385","UA-2020-07-03-001079-a")</f>
        <v>0</v>
      </c>
      <c r="C37" s="7" t="s">
        <v>145</v>
      </c>
      <c r="D37" s="7" t="s">
        <v>55</v>
      </c>
      <c r="E37" s="9" t="s">
        <v>125</v>
      </c>
      <c r="F37" s="32" t="s">
        <v>126</v>
      </c>
      <c r="G37" s="7" t="s">
        <v>146</v>
      </c>
      <c r="H37" s="32" t="s">
        <v>147</v>
      </c>
      <c r="I37" s="31">
        <v>7280</v>
      </c>
    </row>
    <row r="38" spans="1:9" ht="24.75">
      <c r="A38" s="5">
        <v>44015</v>
      </c>
      <c r="B38" s="7">
        <f>HYPERLINK("https://my.zakupki.prom.ua/remote/dispatcher/state_purchase_view/17628995","UA-2020-07-03-000956-a")</f>
        <v>0</v>
      </c>
      <c r="C38" s="7" t="s">
        <v>148</v>
      </c>
      <c r="D38" s="7" t="s">
        <v>149</v>
      </c>
      <c r="E38" s="9" t="s">
        <v>125</v>
      </c>
      <c r="F38" s="32" t="s">
        <v>126</v>
      </c>
      <c r="G38" s="7" t="s">
        <v>150</v>
      </c>
      <c r="H38" s="32" t="s">
        <v>151</v>
      </c>
      <c r="I38" s="31">
        <v>1564.5</v>
      </c>
    </row>
    <row r="39" spans="1:9" ht="24.75">
      <c r="A39" s="5">
        <v>44015</v>
      </c>
      <c r="B39" s="7">
        <f>HYPERLINK("https://my.zakupki.prom.ua/remote/dispatcher/state_purchase_view/17626637","UA-2020-07-03-000296-a")</f>
        <v>0</v>
      </c>
      <c r="C39" s="7" t="s">
        <v>152</v>
      </c>
      <c r="D39" s="7" t="s">
        <v>153</v>
      </c>
      <c r="E39" s="9" t="s">
        <v>125</v>
      </c>
      <c r="F39" s="32" t="s">
        <v>126</v>
      </c>
      <c r="G39" s="7" t="s">
        <v>154</v>
      </c>
      <c r="H39" s="32" t="s">
        <v>151</v>
      </c>
      <c r="I39" s="31">
        <v>13180</v>
      </c>
    </row>
    <row r="40" spans="1:9" ht="36">
      <c r="A40" s="5">
        <v>44015</v>
      </c>
      <c r="B40" s="7">
        <f>HYPERLINK("https://my.zakupki.prom.ua/remote/dispatcher/state_purchase_view/17626288","UA-2020-07-03-000186-a")</f>
        <v>0</v>
      </c>
      <c r="C40" s="7" t="s">
        <v>155</v>
      </c>
      <c r="D40" s="7" t="s">
        <v>156</v>
      </c>
      <c r="E40" s="9" t="s">
        <v>125</v>
      </c>
      <c r="F40" s="32" t="s">
        <v>126</v>
      </c>
      <c r="G40" s="7" t="s">
        <v>154</v>
      </c>
      <c r="H40" s="32" t="s">
        <v>157</v>
      </c>
      <c r="I40" s="31">
        <v>49510</v>
      </c>
    </row>
    <row r="41" spans="1:9" ht="36">
      <c r="A41" s="5">
        <v>44018</v>
      </c>
      <c r="B41" s="6" t="s">
        <v>158</v>
      </c>
      <c r="C41" s="7" t="s">
        <v>159</v>
      </c>
      <c r="D41" s="8" t="s">
        <v>160</v>
      </c>
      <c r="E41" s="9" t="s">
        <v>12</v>
      </c>
      <c r="F41" s="10">
        <v>3341351</v>
      </c>
      <c r="G41" s="8" t="s">
        <v>161</v>
      </c>
      <c r="H41" s="11" t="s">
        <v>162</v>
      </c>
      <c r="I41" s="12">
        <v>40000</v>
      </c>
    </row>
    <row r="42" spans="1:9" ht="14.25">
      <c r="A42" s="5">
        <v>44018</v>
      </c>
      <c r="B42" s="8"/>
      <c r="C42" s="8" t="s">
        <v>118</v>
      </c>
      <c r="D42" s="8"/>
      <c r="E42" s="30" t="s">
        <v>119</v>
      </c>
      <c r="F42" s="11" t="s">
        <v>120</v>
      </c>
      <c r="G42" s="8" t="s">
        <v>163</v>
      </c>
      <c r="H42" s="11" t="s">
        <v>164</v>
      </c>
      <c r="I42" s="31">
        <v>1172</v>
      </c>
    </row>
    <row r="43" spans="1:9" ht="47.25">
      <c r="A43" s="5">
        <v>44018</v>
      </c>
      <c r="B43" s="7">
        <f>HYPERLINK("https://my.zakupki.prom.ua/remote/dispatcher/state_purchase_view/17665946","UA-2020-07-06-002107-a")</f>
        <v>0</v>
      </c>
      <c r="C43" s="7" t="s">
        <v>165</v>
      </c>
      <c r="D43" s="7" t="s">
        <v>166</v>
      </c>
      <c r="E43" s="9" t="s">
        <v>125</v>
      </c>
      <c r="F43" s="32" t="s">
        <v>126</v>
      </c>
      <c r="G43" s="7" t="s">
        <v>167</v>
      </c>
      <c r="H43" s="32" t="s">
        <v>168</v>
      </c>
      <c r="I43" s="31">
        <v>6017</v>
      </c>
    </row>
    <row r="44" spans="1:9" ht="47.25">
      <c r="A44" s="5">
        <v>44018</v>
      </c>
      <c r="B44" s="7">
        <f>HYPERLINK("https://my.zakupki.prom.ua/remote/dispatcher/state_purchase_view/17663440","UA-2020-07-06-001472-a")</f>
        <v>0</v>
      </c>
      <c r="C44" s="7" t="s">
        <v>169</v>
      </c>
      <c r="D44" s="7" t="s">
        <v>166</v>
      </c>
      <c r="E44" s="9" t="s">
        <v>125</v>
      </c>
      <c r="F44" s="32" t="s">
        <v>126</v>
      </c>
      <c r="G44" s="7" t="s">
        <v>167</v>
      </c>
      <c r="H44" s="32" t="s">
        <v>20</v>
      </c>
      <c r="I44" s="31">
        <v>1264</v>
      </c>
    </row>
    <row r="45" spans="1:9" ht="36">
      <c r="A45" s="33">
        <v>44018</v>
      </c>
      <c r="B45" s="34" t="s">
        <v>170</v>
      </c>
      <c r="C45" s="34" t="s">
        <v>171</v>
      </c>
      <c r="D45" s="34" t="s">
        <v>172</v>
      </c>
      <c r="E45" s="35" t="s">
        <v>131</v>
      </c>
      <c r="F45" s="36" t="s">
        <v>132</v>
      </c>
      <c r="G45" s="35" t="s">
        <v>173</v>
      </c>
      <c r="H45" s="36" t="s">
        <v>20</v>
      </c>
      <c r="I45" s="37">
        <v>2565</v>
      </c>
    </row>
    <row r="46" spans="1:9" ht="36">
      <c r="A46" s="33">
        <v>44018</v>
      </c>
      <c r="B46" s="34" t="s">
        <v>174</v>
      </c>
      <c r="C46" s="34" t="s">
        <v>175</v>
      </c>
      <c r="D46" s="34" t="s">
        <v>176</v>
      </c>
      <c r="E46" s="35" t="s">
        <v>131</v>
      </c>
      <c r="F46" s="36" t="s">
        <v>132</v>
      </c>
      <c r="G46" s="35" t="s">
        <v>177</v>
      </c>
      <c r="H46" s="36" t="s">
        <v>178</v>
      </c>
      <c r="I46" s="37">
        <v>2960</v>
      </c>
    </row>
    <row r="47" spans="1:9" ht="36">
      <c r="A47" s="33">
        <v>44018.50069444445</v>
      </c>
      <c r="B47" s="34" t="s">
        <v>179</v>
      </c>
      <c r="C47" s="34" t="s">
        <v>180</v>
      </c>
      <c r="D47" s="34" t="s">
        <v>181</v>
      </c>
      <c r="E47" s="35" t="s">
        <v>131</v>
      </c>
      <c r="F47" s="36" t="s">
        <v>132</v>
      </c>
      <c r="G47" s="35" t="s">
        <v>173</v>
      </c>
      <c r="H47" s="36" t="s">
        <v>20</v>
      </c>
      <c r="I47" s="37">
        <v>2700</v>
      </c>
    </row>
    <row r="48" spans="1:9" ht="69.75">
      <c r="A48" s="5">
        <v>44019</v>
      </c>
      <c r="B48" s="8" t="s">
        <v>182</v>
      </c>
      <c r="C48" s="8" t="s">
        <v>183</v>
      </c>
      <c r="D48" s="8" t="s">
        <v>184</v>
      </c>
      <c r="E48" s="30" t="s">
        <v>185</v>
      </c>
      <c r="F48" s="11" t="s">
        <v>186</v>
      </c>
      <c r="G48" s="8" t="s">
        <v>187</v>
      </c>
      <c r="H48" s="11" t="s">
        <v>188</v>
      </c>
      <c r="I48" s="31">
        <v>843.01</v>
      </c>
    </row>
    <row r="49" spans="1:9" ht="24.75">
      <c r="A49" s="5">
        <v>44019</v>
      </c>
      <c r="B49" s="8" t="s">
        <v>189</v>
      </c>
      <c r="C49" s="8" t="s">
        <v>190</v>
      </c>
      <c r="D49" s="8" t="s">
        <v>191</v>
      </c>
      <c r="E49" s="30" t="s">
        <v>185</v>
      </c>
      <c r="F49" s="11" t="s">
        <v>186</v>
      </c>
      <c r="G49" s="8" t="s">
        <v>192</v>
      </c>
      <c r="H49" s="11" t="s">
        <v>193</v>
      </c>
      <c r="I49" s="31">
        <v>5804.85</v>
      </c>
    </row>
    <row r="50" spans="1:9" ht="24.75">
      <c r="A50" s="5">
        <v>44019</v>
      </c>
      <c r="B50" s="7">
        <f>HYPERLINK("https://my.zakupki.prom.ua/remote/dispatcher/state_purchase_view/17701724","UA-2020-07-07-001597-c")</f>
        <v>0</v>
      </c>
      <c r="C50" s="7" t="s">
        <v>194</v>
      </c>
      <c r="D50" s="7" t="s">
        <v>195</v>
      </c>
      <c r="E50" s="9" t="s">
        <v>125</v>
      </c>
      <c r="F50" s="32" t="s">
        <v>126</v>
      </c>
      <c r="G50" s="7" t="s">
        <v>196</v>
      </c>
      <c r="H50" s="32" t="s">
        <v>168</v>
      </c>
      <c r="I50" s="31">
        <v>2983</v>
      </c>
    </row>
    <row r="51" spans="1:9" ht="47.25">
      <c r="A51" s="5">
        <v>44019</v>
      </c>
      <c r="B51" s="7">
        <f>HYPERLINK("https://my.zakupki.prom.ua/remote/dispatcher/state_purchase_view/17693545","UA-2020-07-07-001755-a")</f>
        <v>0</v>
      </c>
      <c r="C51" s="7" t="s">
        <v>197</v>
      </c>
      <c r="D51" s="7" t="s">
        <v>166</v>
      </c>
      <c r="E51" s="9" t="s">
        <v>125</v>
      </c>
      <c r="F51" s="32" t="s">
        <v>126</v>
      </c>
      <c r="G51" s="7" t="s">
        <v>167</v>
      </c>
      <c r="H51" s="32" t="s">
        <v>168</v>
      </c>
      <c r="I51" s="31">
        <v>29297</v>
      </c>
    </row>
    <row r="52" spans="1:9" ht="47.25">
      <c r="A52" s="5">
        <v>44019</v>
      </c>
      <c r="B52" s="7">
        <f>HYPERLINK("https://my.zakupki.prom.ua/remote/dispatcher/state_purchase_view/17692684","UA-2020-07-07-001523-a")</f>
        <v>0</v>
      </c>
      <c r="C52" s="7" t="s">
        <v>198</v>
      </c>
      <c r="D52" s="7" t="s">
        <v>166</v>
      </c>
      <c r="E52" s="9" t="s">
        <v>125</v>
      </c>
      <c r="F52" s="32" t="s">
        <v>126</v>
      </c>
      <c r="G52" s="7" t="s">
        <v>167</v>
      </c>
      <c r="H52" s="32" t="s">
        <v>157</v>
      </c>
      <c r="I52" s="31">
        <v>8854</v>
      </c>
    </row>
    <row r="53" spans="1:9" ht="58.5">
      <c r="A53" s="5">
        <v>44019</v>
      </c>
      <c r="B53" s="7">
        <f>HYPERLINK("https://my.zakupki.prom.ua/remote/dispatcher/state_purchase_view/17690092","UA-2020-07-07-000870-a")</f>
        <v>0</v>
      </c>
      <c r="C53" s="7" t="s">
        <v>199</v>
      </c>
      <c r="D53" s="7" t="s">
        <v>124</v>
      </c>
      <c r="E53" s="9" t="s">
        <v>125</v>
      </c>
      <c r="F53" s="32" t="s">
        <v>126</v>
      </c>
      <c r="G53" s="7" t="s">
        <v>200</v>
      </c>
      <c r="H53" s="32" t="s">
        <v>168</v>
      </c>
      <c r="I53" s="31">
        <v>6000</v>
      </c>
    </row>
    <row r="54" spans="1:9" ht="36">
      <c r="A54" s="33">
        <v>44019</v>
      </c>
      <c r="B54" s="34" t="s">
        <v>201</v>
      </c>
      <c r="C54" s="34" t="s">
        <v>202</v>
      </c>
      <c r="D54" s="34" t="s">
        <v>203</v>
      </c>
      <c r="E54" s="35" t="s">
        <v>131</v>
      </c>
      <c r="F54" s="36" t="s">
        <v>132</v>
      </c>
      <c r="G54" s="35" t="s">
        <v>173</v>
      </c>
      <c r="H54" s="36" t="s">
        <v>20</v>
      </c>
      <c r="I54" s="37">
        <v>5216</v>
      </c>
    </row>
    <row r="55" spans="1:9" ht="24.75">
      <c r="A55" s="20">
        <v>44019</v>
      </c>
      <c r="B55" s="21" t="s">
        <v>204</v>
      </c>
      <c r="C55" s="21" t="s">
        <v>74</v>
      </c>
      <c r="D55" s="21" t="s">
        <v>205</v>
      </c>
      <c r="E55" s="21" t="s">
        <v>76</v>
      </c>
      <c r="F55" s="22" t="s">
        <v>77</v>
      </c>
      <c r="G55" s="21" t="s">
        <v>206</v>
      </c>
      <c r="H55" s="22" t="s">
        <v>207</v>
      </c>
      <c r="I55" s="23">
        <v>6984.67</v>
      </c>
    </row>
    <row r="56" spans="1:9" ht="47.25">
      <c r="A56" s="24">
        <v>44019</v>
      </c>
      <c r="B56" s="25" t="s">
        <v>208</v>
      </c>
      <c r="C56" s="25" t="s">
        <v>209</v>
      </c>
      <c r="D56" s="25" t="s">
        <v>210</v>
      </c>
      <c r="E56" s="26" t="s">
        <v>99</v>
      </c>
      <c r="F56" s="27" t="s">
        <v>100</v>
      </c>
      <c r="G56" s="25" t="s">
        <v>211</v>
      </c>
      <c r="H56" s="28">
        <v>3363192</v>
      </c>
      <c r="I56" s="29">
        <v>480</v>
      </c>
    </row>
    <row r="57" spans="1:9" ht="24.75">
      <c r="A57" s="24">
        <v>44019</v>
      </c>
      <c r="B57" s="25" t="s">
        <v>212</v>
      </c>
      <c r="C57" s="25" t="s">
        <v>213</v>
      </c>
      <c r="D57" s="25" t="s">
        <v>203</v>
      </c>
      <c r="E57" s="26" t="s">
        <v>99</v>
      </c>
      <c r="F57" s="27" t="s">
        <v>100</v>
      </c>
      <c r="G57" s="25" t="s">
        <v>19</v>
      </c>
      <c r="H57" s="28">
        <v>2299615814</v>
      </c>
      <c r="I57" s="29">
        <v>2980</v>
      </c>
    </row>
    <row r="58" spans="1:9" ht="24.75">
      <c r="A58" s="24">
        <v>44019</v>
      </c>
      <c r="B58" s="25" t="s">
        <v>214</v>
      </c>
      <c r="C58" s="25" t="s">
        <v>215</v>
      </c>
      <c r="D58" s="25" t="s">
        <v>216</v>
      </c>
      <c r="E58" s="26" t="s">
        <v>99</v>
      </c>
      <c r="F58" s="27" t="s">
        <v>100</v>
      </c>
      <c r="G58" s="25" t="s">
        <v>217</v>
      </c>
      <c r="H58" s="41">
        <v>41331842</v>
      </c>
      <c r="I58" s="29">
        <v>1440</v>
      </c>
    </row>
    <row r="59" spans="1:9" ht="24.75">
      <c r="A59" s="24">
        <v>44019</v>
      </c>
      <c r="B59" s="25" t="s">
        <v>218</v>
      </c>
      <c r="C59" s="25" t="s">
        <v>219</v>
      </c>
      <c r="D59" s="25" t="s">
        <v>216</v>
      </c>
      <c r="E59" s="26" t="s">
        <v>99</v>
      </c>
      <c r="F59" s="27" t="s">
        <v>100</v>
      </c>
      <c r="G59" s="25" t="s">
        <v>217</v>
      </c>
      <c r="H59" s="41">
        <v>41331842</v>
      </c>
      <c r="I59" s="29">
        <v>2664.72</v>
      </c>
    </row>
    <row r="60" spans="1:9" ht="24.75">
      <c r="A60" s="24">
        <v>44019</v>
      </c>
      <c r="B60" s="25" t="s">
        <v>220</v>
      </c>
      <c r="C60" s="42" t="s">
        <v>221</v>
      </c>
      <c r="D60" s="25" t="s">
        <v>222</v>
      </c>
      <c r="E60" s="26" t="s">
        <v>99</v>
      </c>
      <c r="F60" s="27" t="s">
        <v>100</v>
      </c>
      <c r="G60" s="25" t="s">
        <v>223</v>
      </c>
      <c r="H60" s="28">
        <v>2928407211</v>
      </c>
      <c r="I60" s="29">
        <v>2220</v>
      </c>
    </row>
    <row r="61" spans="1:9" ht="24.75">
      <c r="A61" s="24">
        <v>44019</v>
      </c>
      <c r="B61" s="25" t="s">
        <v>224</v>
      </c>
      <c r="C61" s="25" t="s">
        <v>225</v>
      </c>
      <c r="D61" s="25" t="s">
        <v>226</v>
      </c>
      <c r="E61" s="26" t="s">
        <v>99</v>
      </c>
      <c r="F61" s="27" t="s">
        <v>100</v>
      </c>
      <c r="G61" s="25" t="s">
        <v>227</v>
      </c>
      <c r="H61" s="28">
        <v>24745673</v>
      </c>
      <c r="I61" s="29">
        <v>2040</v>
      </c>
    </row>
    <row r="62" spans="1:9" ht="47.25">
      <c r="A62" s="5">
        <v>44020</v>
      </c>
      <c r="B62" s="6" t="s">
        <v>228</v>
      </c>
      <c r="C62" s="7" t="s">
        <v>229</v>
      </c>
      <c r="D62" s="8" t="s">
        <v>230</v>
      </c>
      <c r="E62" s="9" t="s">
        <v>12</v>
      </c>
      <c r="F62" s="10">
        <v>3341351</v>
      </c>
      <c r="G62" s="8" t="s">
        <v>231</v>
      </c>
      <c r="H62" s="11" t="s">
        <v>232</v>
      </c>
      <c r="I62" s="12">
        <v>1680</v>
      </c>
    </row>
    <row r="63" spans="1:9" ht="36">
      <c r="A63" s="5">
        <v>44020</v>
      </c>
      <c r="B63" s="6" t="s">
        <v>233</v>
      </c>
      <c r="C63" s="7" t="s">
        <v>234</v>
      </c>
      <c r="D63" s="8" t="s">
        <v>230</v>
      </c>
      <c r="E63" s="9" t="s">
        <v>12</v>
      </c>
      <c r="F63" s="10">
        <v>3341351</v>
      </c>
      <c r="G63" s="8" t="s">
        <v>231</v>
      </c>
      <c r="H63" s="11" t="s">
        <v>232</v>
      </c>
      <c r="I63" s="12">
        <v>210</v>
      </c>
    </row>
    <row r="64" spans="1:9" ht="24.75">
      <c r="A64" s="5">
        <v>44020</v>
      </c>
      <c r="B64" s="7">
        <f>HYPERLINK("https://my.zakupki.prom.ua/remote/dispatcher/state_purchase_view/17741081","UA-2020-07-08-006432-c")</f>
        <v>0</v>
      </c>
      <c r="C64" s="7" t="s">
        <v>235</v>
      </c>
      <c r="D64" s="7" t="s">
        <v>236</v>
      </c>
      <c r="E64" s="9" t="s">
        <v>125</v>
      </c>
      <c r="F64" s="32" t="s">
        <v>126</v>
      </c>
      <c r="G64" s="7" t="s">
        <v>237</v>
      </c>
      <c r="H64" s="32" t="s">
        <v>238</v>
      </c>
      <c r="I64" s="31">
        <v>2900</v>
      </c>
    </row>
    <row r="65" spans="1:9" ht="24.75">
      <c r="A65" s="5">
        <v>44020</v>
      </c>
      <c r="B65" s="7">
        <f>HYPERLINK("https://my.zakupki.prom.ua/remote/dispatcher/state_purchase_view/17727640","UA-2020-07-08-002927-c")</f>
        <v>0</v>
      </c>
      <c r="C65" s="7" t="s">
        <v>239</v>
      </c>
      <c r="D65" s="7" t="s">
        <v>240</v>
      </c>
      <c r="E65" s="9" t="s">
        <v>125</v>
      </c>
      <c r="F65" s="32" t="s">
        <v>126</v>
      </c>
      <c r="G65" s="7" t="s">
        <v>241</v>
      </c>
      <c r="H65" s="32" t="s">
        <v>242</v>
      </c>
      <c r="I65" s="31">
        <v>9600</v>
      </c>
    </row>
    <row r="66" spans="1:9" ht="24.75">
      <c r="A66" s="5">
        <v>44020</v>
      </c>
      <c r="B66" s="7">
        <f>HYPERLINK("https://my.zakupki.prom.ua/remote/dispatcher/state_purchase_view/17724941","UA-2020-07-08-002156-c")</f>
        <v>0</v>
      </c>
      <c r="C66" s="7" t="s">
        <v>243</v>
      </c>
      <c r="D66" s="7" t="s">
        <v>244</v>
      </c>
      <c r="E66" s="9" t="s">
        <v>125</v>
      </c>
      <c r="F66" s="32" t="s">
        <v>126</v>
      </c>
      <c r="G66" s="7" t="s">
        <v>245</v>
      </c>
      <c r="H66" s="32" t="s">
        <v>246</v>
      </c>
      <c r="I66" s="31">
        <v>808</v>
      </c>
    </row>
    <row r="67" spans="1:9" ht="24.75">
      <c r="A67" s="5">
        <v>44020</v>
      </c>
      <c r="B67" s="7">
        <f>HYPERLINK("https://my.zakupki.prom.ua/remote/dispatcher/state_purchase_view/17724329","UA-2020-07-08-001993-c")</f>
        <v>0</v>
      </c>
      <c r="C67" s="7" t="s">
        <v>247</v>
      </c>
      <c r="D67" s="7" t="s">
        <v>248</v>
      </c>
      <c r="E67" s="9" t="s">
        <v>125</v>
      </c>
      <c r="F67" s="32" t="s">
        <v>126</v>
      </c>
      <c r="G67" s="7" t="s">
        <v>249</v>
      </c>
      <c r="H67" s="32" t="s">
        <v>246</v>
      </c>
      <c r="I67" s="31">
        <v>492.05</v>
      </c>
    </row>
    <row r="68" spans="1:9" ht="24.75">
      <c r="A68" s="5">
        <v>44020</v>
      </c>
      <c r="B68" s="7">
        <f>HYPERLINK("https://my.zakupki.prom.ua/remote/dispatcher/state_purchase_view/17723862","UA-2020-07-08-001880-c")</f>
        <v>0</v>
      </c>
      <c r="C68" s="7" t="s">
        <v>250</v>
      </c>
      <c r="D68" s="7" t="s">
        <v>251</v>
      </c>
      <c r="E68" s="9" t="s">
        <v>125</v>
      </c>
      <c r="F68" s="32" t="s">
        <v>126</v>
      </c>
      <c r="G68" s="7" t="s">
        <v>249</v>
      </c>
      <c r="H68" s="32" t="s">
        <v>168</v>
      </c>
      <c r="I68" s="31">
        <v>2920.3</v>
      </c>
    </row>
    <row r="69" spans="1:9" ht="47.25">
      <c r="A69" s="5">
        <v>44020</v>
      </c>
      <c r="B69" s="7">
        <f>HYPERLINK("https://my.zakupki.prom.ua/remote/dispatcher/state_purchase_view/17722073","UA-2020-07-08-001367-c")</f>
        <v>0</v>
      </c>
      <c r="C69" s="7" t="s">
        <v>252</v>
      </c>
      <c r="D69" s="7" t="s">
        <v>166</v>
      </c>
      <c r="E69" s="9" t="s">
        <v>125</v>
      </c>
      <c r="F69" s="32" t="s">
        <v>126</v>
      </c>
      <c r="G69" s="7" t="s">
        <v>167</v>
      </c>
      <c r="H69" s="32" t="s">
        <v>168</v>
      </c>
      <c r="I69" s="31">
        <v>16884</v>
      </c>
    </row>
    <row r="70" spans="1:9" ht="58.5">
      <c r="A70" s="5">
        <v>44020</v>
      </c>
      <c r="B70" s="7">
        <f>HYPERLINK("https://my.zakupki.prom.ua/remote/dispatcher/state_purchase_view/17721412","UA-2020-07-08-001183-c")</f>
        <v>0</v>
      </c>
      <c r="C70" s="7" t="s">
        <v>253</v>
      </c>
      <c r="D70" s="7" t="s">
        <v>166</v>
      </c>
      <c r="E70" s="9" t="s">
        <v>125</v>
      </c>
      <c r="F70" s="32" t="s">
        <v>126</v>
      </c>
      <c r="G70" s="7" t="s">
        <v>167</v>
      </c>
      <c r="H70" s="32" t="s">
        <v>254</v>
      </c>
      <c r="I70" s="31">
        <v>9345</v>
      </c>
    </row>
    <row r="71" spans="1:9" ht="36">
      <c r="A71" s="33">
        <v>44020</v>
      </c>
      <c r="B71" s="34" t="s">
        <v>255</v>
      </c>
      <c r="C71" s="34" t="s">
        <v>171</v>
      </c>
      <c r="D71" s="34" t="s">
        <v>172</v>
      </c>
      <c r="E71" s="35" t="s">
        <v>131</v>
      </c>
      <c r="F71" s="36" t="s">
        <v>132</v>
      </c>
      <c r="G71" s="35" t="s">
        <v>256</v>
      </c>
      <c r="H71" s="36">
        <v>2805501897</v>
      </c>
      <c r="I71" s="37">
        <v>2600</v>
      </c>
    </row>
    <row r="72" spans="1:9" ht="36">
      <c r="A72" s="33">
        <v>44020</v>
      </c>
      <c r="B72" s="34" t="s">
        <v>257</v>
      </c>
      <c r="C72" s="34" t="s">
        <v>258</v>
      </c>
      <c r="D72" s="34" t="s">
        <v>259</v>
      </c>
      <c r="E72" s="35" t="s">
        <v>131</v>
      </c>
      <c r="F72" s="36" t="s">
        <v>132</v>
      </c>
      <c r="G72" s="35" t="s">
        <v>256</v>
      </c>
      <c r="H72" s="36">
        <v>2805501897</v>
      </c>
      <c r="I72" s="37">
        <v>1360.1</v>
      </c>
    </row>
    <row r="73" spans="1:9" ht="36">
      <c r="A73" s="33">
        <v>44020</v>
      </c>
      <c r="B73" s="34" t="s">
        <v>260</v>
      </c>
      <c r="C73" s="34" t="s">
        <v>261</v>
      </c>
      <c r="D73" s="34" t="s">
        <v>262</v>
      </c>
      <c r="E73" s="35" t="s">
        <v>131</v>
      </c>
      <c r="F73" s="36" t="s">
        <v>132</v>
      </c>
      <c r="G73" s="35" t="s">
        <v>263</v>
      </c>
      <c r="H73" s="36">
        <v>2755104401</v>
      </c>
      <c r="I73" s="37">
        <v>12630</v>
      </c>
    </row>
    <row r="74" spans="1:9" ht="36">
      <c r="A74" s="33">
        <v>44020</v>
      </c>
      <c r="B74" s="34" t="s">
        <v>264</v>
      </c>
      <c r="C74" s="34" t="s">
        <v>265</v>
      </c>
      <c r="D74" s="34" t="s">
        <v>266</v>
      </c>
      <c r="E74" s="35" t="s">
        <v>131</v>
      </c>
      <c r="F74" s="36" t="s">
        <v>132</v>
      </c>
      <c r="G74" s="35" t="s">
        <v>267</v>
      </c>
      <c r="H74" s="36">
        <v>42065400</v>
      </c>
      <c r="I74" s="37">
        <v>12096</v>
      </c>
    </row>
    <row r="75" spans="1:9" ht="47.25">
      <c r="A75" s="5">
        <v>44021</v>
      </c>
      <c r="B75" s="8" t="s">
        <v>268</v>
      </c>
      <c r="C75" s="8" t="s">
        <v>269</v>
      </c>
      <c r="D75" s="8" t="s">
        <v>270</v>
      </c>
      <c r="E75" s="30" t="s">
        <v>185</v>
      </c>
      <c r="F75" s="11" t="s">
        <v>186</v>
      </c>
      <c r="G75" s="8" t="s">
        <v>271</v>
      </c>
      <c r="H75" s="11" t="s">
        <v>186</v>
      </c>
      <c r="I75" s="31">
        <v>6000</v>
      </c>
    </row>
    <row r="76" spans="1:9" ht="58.5">
      <c r="A76" s="5">
        <v>44021</v>
      </c>
      <c r="B76" s="7">
        <f>HYPERLINK("https://my.zakupki.prom.ua/remote/dispatcher/state_purchase_view/17763939","UA-2020-07-09-003868-c")</f>
        <v>0</v>
      </c>
      <c r="C76" s="7" t="s">
        <v>272</v>
      </c>
      <c r="D76" s="7" t="s">
        <v>124</v>
      </c>
      <c r="E76" s="9" t="s">
        <v>125</v>
      </c>
      <c r="F76" s="32" t="s">
        <v>126</v>
      </c>
      <c r="G76" s="7" t="s">
        <v>273</v>
      </c>
      <c r="H76" s="32" t="s">
        <v>274</v>
      </c>
      <c r="I76" s="31">
        <v>9900</v>
      </c>
    </row>
    <row r="77" spans="1:9" ht="58.5">
      <c r="A77" s="33">
        <v>44021</v>
      </c>
      <c r="B77" s="34" t="s">
        <v>275</v>
      </c>
      <c r="C77" s="34" t="s">
        <v>276</v>
      </c>
      <c r="D77" s="34" t="s">
        <v>277</v>
      </c>
      <c r="E77" s="35" t="s">
        <v>131</v>
      </c>
      <c r="F77" s="36" t="s">
        <v>132</v>
      </c>
      <c r="G77" s="35" t="s">
        <v>278</v>
      </c>
      <c r="H77" s="36" t="s">
        <v>279</v>
      </c>
      <c r="I77" s="37">
        <v>15880.14</v>
      </c>
    </row>
    <row r="78" spans="1:9" ht="36">
      <c r="A78" s="33">
        <v>44021</v>
      </c>
      <c r="B78" s="34" t="s">
        <v>280</v>
      </c>
      <c r="C78" s="34" t="s">
        <v>281</v>
      </c>
      <c r="D78" s="34" t="s">
        <v>282</v>
      </c>
      <c r="E78" s="35" t="s">
        <v>131</v>
      </c>
      <c r="F78" s="36" t="s">
        <v>132</v>
      </c>
      <c r="G78" s="35" t="s">
        <v>283</v>
      </c>
      <c r="H78" s="36">
        <v>3124519541</v>
      </c>
      <c r="I78" s="37">
        <v>1095.5</v>
      </c>
    </row>
    <row r="79" spans="1:9" ht="58.5">
      <c r="A79" s="33">
        <v>44021</v>
      </c>
      <c r="B79" s="34" t="s">
        <v>284</v>
      </c>
      <c r="C79" s="34" t="s">
        <v>285</v>
      </c>
      <c r="D79" s="34" t="s">
        <v>277</v>
      </c>
      <c r="E79" s="35" t="s">
        <v>131</v>
      </c>
      <c r="F79" s="36" t="s">
        <v>132</v>
      </c>
      <c r="G79" s="35" t="s">
        <v>278</v>
      </c>
      <c r="H79" s="36" t="s">
        <v>279</v>
      </c>
      <c r="I79" s="37">
        <v>16394.53</v>
      </c>
    </row>
    <row r="80" spans="1:9" ht="58.5">
      <c r="A80" s="33">
        <v>44021</v>
      </c>
      <c r="B80" s="34" t="s">
        <v>286</v>
      </c>
      <c r="C80" s="34" t="s">
        <v>287</v>
      </c>
      <c r="D80" s="34" t="s">
        <v>277</v>
      </c>
      <c r="E80" s="35" t="s">
        <v>131</v>
      </c>
      <c r="F80" s="36" t="s">
        <v>132</v>
      </c>
      <c r="G80" s="35" t="s">
        <v>278</v>
      </c>
      <c r="H80" s="36" t="s">
        <v>279</v>
      </c>
      <c r="I80" s="37">
        <v>17716.95</v>
      </c>
    </row>
    <row r="81" spans="1:9" ht="36">
      <c r="A81" s="33">
        <v>44021</v>
      </c>
      <c r="B81" s="34" t="s">
        <v>288</v>
      </c>
      <c r="C81" s="34" t="s">
        <v>289</v>
      </c>
      <c r="D81" s="34" t="s">
        <v>290</v>
      </c>
      <c r="E81" s="35" t="s">
        <v>131</v>
      </c>
      <c r="F81" s="36" t="s">
        <v>132</v>
      </c>
      <c r="G81" s="35" t="s">
        <v>291</v>
      </c>
      <c r="H81" s="36">
        <v>2806911850</v>
      </c>
      <c r="I81" s="37">
        <v>9090</v>
      </c>
    </row>
    <row r="82" spans="1:9" ht="24.75">
      <c r="A82" s="43">
        <v>44021</v>
      </c>
      <c r="B82" s="7">
        <f>HYPERLINK("https://my.zakupki.prom.ua/remote/dispatcher/state_purchase_view/17800346","UA-2020-07-10-004802-c")</f>
        <v>0</v>
      </c>
      <c r="C82" s="7" t="s">
        <v>292</v>
      </c>
      <c r="D82" s="7" t="s">
        <v>149</v>
      </c>
      <c r="E82" s="9" t="s">
        <v>125</v>
      </c>
      <c r="F82" s="32" t="s">
        <v>126</v>
      </c>
      <c r="G82" s="7" t="s">
        <v>293</v>
      </c>
      <c r="H82" s="32" t="s">
        <v>168</v>
      </c>
      <c r="I82" s="31">
        <v>2722.5</v>
      </c>
    </row>
    <row r="83" spans="1:9" ht="58.5">
      <c r="A83" s="38">
        <v>44021</v>
      </c>
      <c r="B83" s="25" t="s">
        <v>294</v>
      </c>
      <c r="C83" s="25" t="s">
        <v>295</v>
      </c>
      <c r="D83" s="25" t="s">
        <v>296</v>
      </c>
      <c r="E83" s="26" t="s">
        <v>138</v>
      </c>
      <c r="F83" s="27" t="s">
        <v>139</v>
      </c>
      <c r="G83" s="25" t="s">
        <v>297</v>
      </c>
      <c r="H83" s="39">
        <v>2811604530</v>
      </c>
      <c r="I83" s="29">
        <v>2879.87</v>
      </c>
    </row>
    <row r="84" spans="1:9" ht="36">
      <c r="A84" s="20">
        <v>44021</v>
      </c>
      <c r="B84" s="21" t="s">
        <v>298</v>
      </c>
      <c r="C84" s="21" t="s">
        <v>74</v>
      </c>
      <c r="D84" s="21" t="s">
        <v>299</v>
      </c>
      <c r="E84" s="21" t="s">
        <v>76</v>
      </c>
      <c r="F84" s="22" t="s">
        <v>77</v>
      </c>
      <c r="G84" s="21" t="s">
        <v>300</v>
      </c>
      <c r="H84" s="22" t="s">
        <v>301</v>
      </c>
      <c r="I84" s="23">
        <v>29955</v>
      </c>
    </row>
    <row r="85" spans="1:9" ht="36">
      <c r="A85" s="24">
        <v>44021</v>
      </c>
      <c r="B85" s="25" t="s">
        <v>302</v>
      </c>
      <c r="C85" s="25" t="s">
        <v>303</v>
      </c>
      <c r="D85" s="25" t="s">
        <v>304</v>
      </c>
      <c r="E85" s="26" t="s">
        <v>99</v>
      </c>
      <c r="F85" s="27" t="s">
        <v>100</v>
      </c>
      <c r="G85" s="25" t="s">
        <v>305</v>
      </c>
      <c r="H85" s="41">
        <v>2462506970</v>
      </c>
      <c r="I85" s="29">
        <v>6800</v>
      </c>
    </row>
    <row r="86" spans="1:9" ht="47.25">
      <c r="A86" s="5">
        <v>44022</v>
      </c>
      <c r="B86" s="7">
        <f>HYPERLINK("https://my.zakupki.prom.ua/remote/dispatcher/state_purchase_view/17793027","UA-2020-07-10-002753-c")</f>
        <v>0</v>
      </c>
      <c r="C86" s="7" t="s">
        <v>306</v>
      </c>
      <c r="D86" s="7" t="s">
        <v>307</v>
      </c>
      <c r="E86" s="9" t="s">
        <v>125</v>
      </c>
      <c r="F86" s="32" t="s">
        <v>126</v>
      </c>
      <c r="G86" s="7" t="s">
        <v>167</v>
      </c>
      <c r="H86" s="32" t="s">
        <v>168</v>
      </c>
      <c r="I86" s="31">
        <v>3029</v>
      </c>
    </row>
    <row r="87" spans="1:9" ht="47.25">
      <c r="A87" s="5">
        <v>44022</v>
      </c>
      <c r="B87" s="7">
        <f>HYPERLINK("https://my.zakupki.prom.ua/remote/dispatcher/state_purchase_view/17791532","UA-2020-07-10-002331-c")</f>
        <v>0</v>
      </c>
      <c r="C87" s="7" t="s">
        <v>308</v>
      </c>
      <c r="D87" s="7" t="s">
        <v>166</v>
      </c>
      <c r="E87" s="9" t="s">
        <v>125</v>
      </c>
      <c r="F87" s="32" t="s">
        <v>126</v>
      </c>
      <c r="G87" s="7" t="s">
        <v>167</v>
      </c>
      <c r="H87" s="32" t="s">
        <v>254</v>
      </c>
      <c r="I87" s="31">
        <v>19185</v>
      </c>
    </row>
    <row r="88" spans="1:9" ht="24.75">
      <c r="A88" s="5">
        <v>44022</v>
      </c>
      <c r="B88" s="7">
        <f>HYPERLINK("https://my.zakupki.prom.ua/remote/dispatcher/state_purchase_view/17786042","UA-2020-07-10-000875-c")</f>
        <v>0</v>
      </c>
      <c r="C88" s="7" t="s">
        <v>309</v>
      </c>
      <c r="D88" s="7" t="s">
        <v>310</v>
      </c>
      <c r="E88" s="9" t="s">
        <v>125</v>
      </c>
      <c r="F88" s="32" t="s">
        <v>126</v>
      </c>
      <c r="G88" s="7" t="s">
        <v>196</v>
      </c>
      <c r="H88" s="32" t="s">
        <v>246</v>
      </c>
      <c r="I88" s="31">
        <v>1268</v>
      </c>
    </row>
    <row r="89" spans="1:9" ht="24.75">
      <c r="A89" s="5">
        <v>44022</v>
      </c>
      <c r="B89" s="7">
        <f>HYPERLINK("https://my.zakupki.prom.ua/remote/dispatcher/state_purchase_view/17783607","UA-2020-07-10-000209-c")</f>
        <v>0</v>
      </c>
      <c r="C89" s="7" t="s">
        <v>311</v>
      </c>
      <c r="D89" s="7" t="s">
        <v>248</v>
      </c>
      <c r="E89" s="9" t="s">
        <v>125</v>
      </c>
      <c r="F89" s="32" t="s">
        <v>126</v>
      </c>
      <c r="G89" s="7" t="s">
        <v>249</v>
      </c>
      <c r="H89" s="32" t="s">
        <v>274</v>
      </c>
      <c r="I89" s="31">
        <v>493</v>
      </c>
    </row>
    <row r="90" spans="1:9" ht="24.75">
      <c r="A90" s="5">
        <v>44022</v>
      </c>
      <c r="B90" s="7">
        <f>HYPERLINK("https://my.zakupki.prom.ua/remote/dispatcher/state_purchase_view/17783394","UA-2020-07-10-000148-c")</f>
        <v>0</v>
      </c>
      <c r="C90" s="7" t="s">
        <v>312</v>
      </c>
      <c r="D90" s="7" t="s">
        <v>236</v>
      </c>
      <c r="E90" s="9" t="s">
        <v>125</v>
      </c>
      <c r="F90" s="32" t="s">
        <v>126</v>
      </c>
      <c r="G90" s="7" t="s">
        <v>237</v>
      </c>
      <c r="H90" s="32" t="s">
        <v>157</v>
      </c>
      <c r="I90" s="31">
        <v>2950</v>
      </c>
    </row>
    <row r="91" spans="1:9" ht="36">
      <c r="A91" s="5">
        <v>44022</v>
      </c>
      <c r="B91" s="6" t="s">
        <v>313</v>
      </c>
      <c r="C91" s="7" t="s">
        <v>314</v>
      </c>
      <c r="D91" s="8" t="s">
        <v>315</v>
      </c>
      <c r="E91" s="9" t="s">
        <v>12</v>
      </c>
      <c r="F91" s="10">
        <v>3341351</v>
      </c>
      <c r="G91" s="8" t="s">
        <v>316</v>
      </c>
      <c r="H91" s="11" t="s">
        <v>162</v>
      </c>
      <c r="I91" s="12">
        <v>40000</v>
      </c>
    </row>
    <row r="92" spans="1:9" ht="58.5">
      <c r="A92" s="20">
        <v>44022</v>
      </c>
      <c r="B92" s="21" t="s">
        <v>317</v>
      </c>
      <c r="C92" s="21" t="s">
        <v>74</v>
      </c>
      <c r="D92" s="21" t="s">
        <v>318</v>
      </c>
      <c r="E92" s="21" t="s">
        <v>76</v>
      </c>
      <c r="F92" s="22" t="s">
        <v>77</v>
      </c>
      <c r="G92" s="21" t="s">
        <v>319</v>
      </c>
      <c r="H92" s="22" t="s">
        <v>320</v>
      </c>
      <c r="I92" s="23">
        <v>33942</v>
      </c>
    </row>
    <row r="93" spans="1:9" ht="47.25">
      <c r="A93" s="24">
        <v>44022</v>
      </c>
      <c r="B93" s="25" t="s">
        <v>321</v>
      </c>
      <c r="C93" s="25" t="s">
        <v>322</v>
      </c>
      <c r="D93" s="25" t="s">
        <v>323</v>
      </c>
      <c r="E93" s="26" t="s">
        <v>99</v>
      </c>
      <c r="F93" s="27" t="s">
        <v>100</v>
      </c>
      <c r="G93" s="44" t="s">
        <v>324</v>
      </c>
      <c r="H93" s="41">
        <v>32966017787</v>
      </c>
      <c r="I93" s="29">
        <v>12438.91</v>
      </c>
    </row>
    <row r="94" spans="1:9" ht="47.25">
      <c r="A94" s="24">
        <v>44022</v>
      </c>
      <c r="B94" s="25" t="s">
        <v>325</v>
      </c>
      <c r="C94" s="25" t="s">
        <v>326</v>
      </c>
      <c r="D94" s="25" t="s">
        <v>323</v>
      </c>
      <c r="E94" s="26" t="s">
        <v>99</v>
      </c>
      <c r="F94" s="27" t="s">
        <v>100</v>
      </c>
      <c r="G94" s="44" t="s">
        <v>324</v>
      </c>
      <c r="H94" s="41">
        <v>32966017787</v>
      </c>
      <c r="I94" s="29">
        <v>7288.22</v>
      </c>
    </row>
    <row r="95" spans="1:9" ht="24.75">
      <c r="A95" s="24">
        <v>44022</v>
      </c>
      <c r="B95" s="25" t="s">
        <v>327</v>
      </c>
      <c r="C95" s="25" t="s">
        <v>328</v>
      </c>
      <c r="D95" s="25" t="s">
        <v>329</v>
      </c>
      <c r="E95" s="26" t="s">
        <v>99</v>
      </c>
      <c r="F95" s="27" t="s">
        <v>100</v>
      </c>
      <c r="G95" s="25" t="s">
        <v>330</v>
      </c>
      <c r="H95" s="45">
        <v>2689909057</v>
      </c>
      <c r="I95" s="29">
        <v>1990</v>
      </c>
    </row>
    <row r="96" spans="1:9" ht="36">
      <c r="A96" s="24">
        <v>44022</v>
      </c>
      <c r="B96" s="25" t="s">
        <v>331</v>
      </c>
      <c r="C96" s="25" t="s">
        <v>332</v>
      </c>
      <c r="D96" s="25" t="s">
        <v>333</v>
      </c>
      <c r="E96" s="26" t="s">
        <v>99</v>
      </c>
      <c r="F96" s="27" t="s">
        <v>100</v>
      </c>
      <c r="G96" s="25" t="s">
        <v>334</v>
      </c>
      <c r="H96" s="41">
        <v>41612830</v>
      </c>
      <c r="I96" s="29">
        <v>2924.19</v>
      </c>
    </row>
    <row r="97" spans="1:9" ht="58.5">
      <c r="A97" s="5">
        <v>44025</v>
      </c>
      <c r="B97" s="7">
        <f>HYPERLINK("https://my.zakupki.prom.ua/remote/dispatcher/state_purchase_view/17817904","UA-2020-07-13-000793-c")</f>
        <v>0</v>
      </c>
      <c r="C97" s="7" t="s">
        <v>335</v>
      </c>
      <c r="D97" s="7" t="s">
        <v>124</v>
      </c>
      <c r="E97" s="9" t="s">
        <v>125</v>
      </c>
      <c r="F97" s="32" t="s">
        <v>126</v>
      </c>
      <c r="G97" s="7" t="s">
        <v>273</v>
      </c>
      <c r="H97" s="32" t="s">
        <v>336</v>
      </c>
      <c r="I97" s="31">
        <v>4900</v>
      </c>
    </row>
    <row r="98" spans="1:9" ht="24.75">
      <c r="A98" s="5">
        <v>44025</v>
      </c>
      <c r="B98" s="5" t="s">
        <v>337</v>
      </c>
      <c r="C98" s="5" t="s">
        <v>338</v>
      </c>
      <c r="D98" s="5" t="s">
        <v>339</v>
      </c>
      <c r="E98" s="30" t="s">
        <v>185</v>
      </c>
      <c r="F98" s="11" t="s">
        <v>186</v>
      </c>
      <c r="G98" s="5" t="s">
        <v>340</v>
      </c>
      <c r="H98" s="46">
        <v>2784904424</v>
      </c>
      <c r="I98" s="31">
        <v>680</v>
      </c>
    </row>
    <row r="99" spans="1:9" ht="24.75">
      <c r="A99" s="38">
        <v>44025</v>
      </c>
      <c r="B99" s="25" t="s">
        <v>341</v>
      </c>
      <c r="C99" s="25" t="s">
        <v>342</v>
      </c>
      <c r="D99" s="25" t="s">
        <v>343</v>
      </c>
      <c r="E99" s="26" t="s">
        <v>138</v>
      </c>
      <c r="F99" s="27" t="s">
        <v>139</v>
      </c>
      <c r="G99" s="25" t="s">
        <v>344</v>
      </c>
      <c r="H99" s="39">
        <v>13433091</v>
      </c>
      <c r="I99" s="29">
        <v>9096</v>
      </c>
    </row>
    <row r="100" spans="1:9" ht="24.75">
      <c r="A100" s="24">
        <v>44025</v>
      </c>
      <c r="B100" s="25" t="s">
        <v>345</v>
      </c>
      <c r="C100" s="25" t="s">
        <v>346</v>
      </c>
      <c r="D100" s="25" t="s">
        <v>347</v>
      </c>
      <c r="E100" s="26" t="s">
        <v>99</v>
      </c>
      <c r="F100" s="27" t="s">
        <v>100</v>
      </c>
      <c r="G100" s="25" t="s">
        <v>348</v>
      </c>
      <c r="H100" s="28">
        <v>2777311259</v>
      </c>
      <c r="I100" s="29">
        <v>1612</v>
      </c>
    </row>
    <row r="101" spans="1:9" ht="24.75">
      <c r="A101" s="24">
        <v>44025</v>
      </c>
      <c r="B101" s="25" t="s">
        <v>349</v>
      </c>
      <c r="C101" s="25" t="s">
        <v>350</v>
      </c>
      <c r="D101" s="25" t="s">
        <v>216</v>
      </c>
      <c r="E101" s="26" t="s">
        <v>99</v>
      </c>
      <c r="F101" s="27" t="s">
        <v>100</v>
      </c>
      <c r="G101" s="42" t="s">
        <v>217</v>
      </c>
      <c r="H101" s="41">
        <v>41331842</v>
      </c>
      <c r="I101" s="29">
        <v>2702.43</v>
      </c>
    </row>
    <row r="102" spans="1:9" ht="24.75">
      <c r="A102" s="24">
        <v>44025</v>
      </c>
      <c r="B102" s="25" t="s">
        <v>351</v>
      </c>
      <c r="C102" s="25" t="s">
        <v>352</v>
      </c>
      <c r="D102" s="25" t="s">
        <v>353</v>
      </c>
      <c r="E102" s="26" t="s">
        <v>99</v>
      </c>
      <c r="F102" s="27" t="s">
        <v>100</v>
      </c>
      <c r="G102" s="25" t="s">
        <v>112</v>
      </c>
      <c r="H102" s="28">
        <v>3153021161</v>
      </c>
      <c r="I102" s="29">
        <v>13824.02</v>
      </c>
    </row>
    <row r="103" spans="1:9" ht="24.75">
      <c r="A103" s="24">
        <v>44025</v>
      </c>
      <c r="B103" s="25" t="s">
        <v>354</v>
      </c>
      <c r="C103" s="25" t="s">
        <v>355</v>
      </c>
      <c r="D103" s="25" t="s">
        <v>356</v>
      </c>
      <c r="E103" s="26" t="s">
        <v>99</v>
      </c>
      <c r="F103" s="27" t="s">
        <v>100</v>
      </c>
      <c r="G103" s="25" t="s">
        <v>357</v>
      </c>
      <c r="H103" s="28">
        <v>30093109</v>
      </c>
      <c r="I103" s="29">
        <v>19488</v>
      </c>
    </row>
    <row r="104" spans="1:9" ht="69.75">
      <c r="A104" s="5">
        <v>44026</v>
      </c>
      <c r="B104" s="5" t="s">
        <v>358</v>
      </c>
      <c r="C104" s="5" t="s">
        <v>359</v>
      </c>
      <c r="D104" s="5" t="s">
        <v>339</v>
      </c>
      <c r="E104" s="30" t="s">
        <v>185</v>
      </c>
      <c r="F104" s="11" t="s">
        <v>186</v>
      </c>
      <c r="G104" s="8" t="s">
        <v>187</v>
      </c>
      <c r="H104" s="11" t="s">
        <v>188</v>
      </c>
      <c r="I104" s="31">
        <v>678</v>
      </c>
    </row>
    <row r="105" spans="1:9" ht="36">
      <c r="A105" s="5">
        <v>44026</v>
      </c>
      <c r="B105" s="5" t="s">
        <v>360</v>
      </c>
      <c r="C105" s="5" t="s">
        <v>361</v>
      </c>
      <c r="D105" s="5" t="s">
        <v>270</v>
      </c>
      <c r="E105" s="30" t="s">
        <v>185</v>
      </c>
      <c r="F105" s="11" t="s">
        <v>186</v>
      </c>
      <c r="G105" s="5" t="s">
        <v>340</v>
      </c>
      <c r="H105" s="46">
        <v>2784904424</v>
      </c>
      <c r="I105" s="31">
        <v>800</v>
      </c>
    </row>
    <row r="106" spans="1:9" ht="36">
      <c r="A106" s="5">
        <v>44026</v>
      </c>
      <c r="B106" s="7">
        <f>HYPERLINK("https://my.zakupki.prom.ua/remote/dispatcher/state_purchase_view/17851549","UA-2020-07-14-002027-c")</f>
        <v>0</v>
      </c>
      <c r="C106" s="7" t="s">
        <v>362</v>
      </c>
      <c r="D106" s="7" t="s">
        <v>363</v>
      </c>
      <c r="E106" s="9" t="s">
        <v>125</v>
      </c>
      <c r="F106" s="32" t="s">
        <v>126</v>
      </c>
      <c r="G106" s="7" t="s">
        <v>364</v>
      </c>
      <c r="H106" s="32" t="s">
        <v>246</v>
      </c>
      <c r="I106" s="31">
        <v>4499</v>
      </c>
    </row>
    <row r="107" spans="1:9" ht="24.75">
      <c r="A107" s="5">
        <v>44026</v>
      </c>
      <c r="B107" s="7">
        <f>HYPERLINK("https://my.zakupki.prom.ua/remote/dispatcher/state_purchase_view/17849195","UA-2020-07-14-001338-c")</f>
        <v>0</v>
      </c>
      <c r="C107" s="7" t="s">
        <v>365</v>
      </c>
      <c r="D107" s="7" t="s">
        <v>366</v>
      </c>
      <c r="E107" s="9" t="s">
        <v>125</v>
      </c>
      <c r="F107" s="32" t="s">
        <v>126</v>
      </c>
      <c r="G107" s="7" t="s">
        <v>249</v>
      </c>
      <c r="H107" s="32" t="s">
        <v>157</v>
      </c>
      <c r="I107" s="31">
        <v>727.2</v>
      </c>
    </row>
    <row r="108" spans="1:9" ht="36">
      <c r="A108" s="5">
        <v>44026</v>
      </c>
      <c r="B108" s="34" t="s">
        <v>367</v>
      </c>
      <c r="C108" s="34" t="s">
        <v>368</v>
      </c>
      <c r="D108" s="34" t="s">
        <v>369</v>
      </c>
      <c r="E108" s="35" t="s">
        <v>131</v>
      </c>
      <c r="F108" s="36" t="s">
        <v>132</v>
      </c>
      <c r="G108" s="35" t="s">
        <v>370</v>
      </c>
      <c r="H108" s="36">
        <v>35496741</v>
      </c>
      <c r="I108" s="37">
        <v>8967</v>
      </c>
    </row>
    <row r="109" spans="1:9" ht="36">
      <c r="A109" s="33">
        <v>44026</v>
      </c>
      <c r="B109" s="6" t="s">
        <v>371</v>
      </c>
      <c r="C109" s="7" t="s">
        <v>372</v>
      </c>
      <c r="D109" s="8" t="s">
        <v>373</v>
      </c>
      <c r="E109" s="9" t="s">
        <v>12</v>
      </c>
      <c r="F109" s="10">
        <v>3341351</v>
      </c>
      <c r="G109" s="8" t="s">
        <v>374</v>
      </c>
      <c r="H109" s="11" t="s">
        <v>375</v>
      </c>
      <c r="I109" s="12">
        <v>7500</v>
      </c>
    </row>
    <row r="110" spans="1:9" ht="47.25">
      <c r="A110" s="5">
        <v>44027</v>
      </c>
      <c r="B110" s="7">
        <f>HYPERLINK("https://my.zakupki.prom.ua/remote/dispatcher/state_purchase_view/17899562","UA-2020-07-15-006146-c")</f>
        <v>0</v>
      </c>
      <c r="C110" s="7" t="s">
        <v>376</v>
      </c>
      <c r="D110" s="7" t="s">
        <v>377</v>
      </c>
      <c r="E110" s="9" t="s">
        <v>125</v>
      </c>
      <c r="F110" s="32" t="s">
        <v>126</v>
      </c>
      <c r="G110" s="7" t="s">
        <v>378</v>
      </c>
      <c r="H110" s="32" t="s">
        <v>379</v>
      </c>
      <c r="I110" s="31">
        <v>6300</v>
      </c>
    </row>
    <row r="111" spans="1:9" ht="24.75">
      <c r="A111" s="5">
        <v>44027</v>
      </c>
      <c r="B111" s="7">
        <f>HYPERLINK("https://my.zakupki.prom.ua/remote/dispatcher/state_purchase_view/17890437","UA-2020-07-15-003756-c")</f>
        <v>0</v>
      </c>
      <c r="C111" s="7" t="s">
        <v>380</v>
      </c>
      <c r="D111" s="7" t="s">
        <v>381</v>
      </c>
      <c r="E111" s="9" t="s">
        <v>125</v>
      </c>
      <c r="F111" s="32" t="s">
        <v>126</v>
      </c>
      <c r="G111" s="7" t="s">
        <v>382</v>
      </c>
      <c r="H111" s="32" t="s">
        <v>157</v>
      </c>
      <c r="I111" s="31">
        <v>10440</v>
      </c>
    </row>
    <row r="112" spans="1:9" ht="58.5">
      <c r="A112" s="5">
        <v>44027</v>
      </c>
      <c r="B112" s="7">
        <f>HYPERLINK("https://my.zakupki.prom.ua/remote/dispatcher/state_purchase_view/17890164","UA-2020-07-15-003662-c")</f>
        <v>0</v>
      </c>
      <c r="C112" s="7" t="s">
        <v>383</v>
      </c>
      <c r="D112" s="7" t="s">
        <v>124</v>
      </c>
      <c r="E112" s="9" t="s">
        <v>125</v>
      </c>
      <c r="F112" s="32" t="s">
        <v>126</v>
      </c>
      <c r="G112" s="7" t="s">
        <v>273</v>
      </c>
      <c r="H112" s="32" t="s">
        <v>384</v>
      </c>
      <c r="I112" s="31">
        <v>6600</v>
      </c>
    </row>
    <row r="113" spans="1:9" ht="36">
      <c r="A113" s="5">
        <v>44027</v>
      </c>
      <c r="B113" s="34" t="s">
        <v>385</v>
      </c>
      <c r="C113" s="34" t="s">
        <v>386</v>
      </c>
      <c r="D113" s="34" t="s">
        <v>387</v>
      </c>
      <c r="E113" s="35" t="s">
        <v>131</v>
      </c>
      <c r="F113" s="36" t="s">
        <v>132</v>
      </c>
      <c r="G113" s="35" t="s">
        <v>388</v>
      </c>
      <c r="H113" s="36">
        <v>2575315465</v>
      </c>
      <c r="I113" s="37">
        <v>1110</v>
      </c>
    </row>
    <row r="114" spans="1:9" ht="36">
      <c r="A114" s="33">
        <v>44027</v>
      </c>
      <c r="B114" s="34" t="s">
        <v>389</v>
      </c>
      <c r="C114" s="34" t="s">
        <v>390</v>
      </c>
      <c r="D114" s="34" t="s">
        <v>353</v>
      </c>
      <c r="E114" s="35" t="s">
        <v>131</v>
      </c>
      <c r="F114" s="36" t="s">
        <v>132</v>
      </c>
      <c r="G114" s="35" t="s">
        <v>391</v>
      </c>
      <c r="H114" s="36">
        <v>40278390</v>
      </c>
      <c r="I114" s="37">
        <v>835.2</v>
      </c>
    </row>
    <row r="115" spans="1:9" ht="36">
      <c r="A115" s="33">
        <v>44027</v>
      </c>
      <c r="B115" s="34" t="s">
        <v>392</v>
      </c>
      <c r="C115" s="34" t="s">
        <v>393</v>
      </c>
      <c r="D115" s="34" t="s">
        <v>176</v>
      </c>
      <c r="E115" s="35" t="s">
        <v>131</v>
      </c>
      <c r="F115" s="36" t="s">
        <v>132</v>
      </c>
      <c r="G115" s="35" t="s">
        <v>388</v>
      </c>
      <c r="H115" s="36">
        <v>2575315465</v>
      </c>
      <c r="I115" s="37">
        <v>3000</v>
      </c>
    </row>
    <row r="116" spans="1:9" ht="24.75">
      <c r="A116" s="24">
        <v>44027</v>
      </c>
      <c r="B116" s="25" t="s">
        <v>394</v>
      </c>
      <c r="C116" s="25" t="s">
        <v>395</v>
      </c>
      <c r="D116" s="25" t="s">
        <v>396</v>
      </c>
      <c r="E116" s="26" t="s">
        <v>99</v>
      </c>
      <c r="F116" s="27" t="s">
        <v>100</v>
      </c>
      <c r="G116" s="25" t="s">
        <v>397</v>
      </c>
      <c r="H116" s="41">
        <v>2302120630</v>
      </c>
      <c r="I116" s="29">
        <v>2550</v>
      </c>
    </row>
    <row r="117" spans="1:9" ht="24.75">
      <c r="A117" s="24">
        <v>44027</v>
      </c>
      <c r="B117" s="25" t="s">
        <v>398</v>
      </c>
      <c r="C117" s="25" t="s">
        <v>399</v>
      </c>
      <c r="D117" s="25" t="s">
        <v>369</v>
      </c>
      <c r="E117" s="26" t="s">
        <v>99</v>
      </c>
      <c r="F117" s="27" t="s">
        <v>100</v>
      </c>
      <c r="G117" s="25" t="s">
        <v>400</v>
      </c>
      <c r="H117" s="41">
        <v>32950551</v>
      </c>
      <c r="I117" s="29">
        <v>2841.79</v>
      </c>
    </row>
    <row r="118" spans="1:9" ht="36">
      <c r="A118" s="33">
        <v>44027.6125</v>
      </c>
      <c r="B118" s="34" t="s">
        <v>401</v>
      </c>
      <c r="C118" s="34" t="s">
        <v>402</v>
      </c>
      <c r="D118" s="34" t="s">
        <v>403</v>
      </c>
      <c r="E118" s="35" t="s">
        <v>131</v>
      </c>
      <c r="F118" s="36" t="s">
        <v>132</v>
      </c>
      <c r="G118" s="35" t="s">
        <v>404</v>
      </c>
      <c r="H118" s="36">
        <v>43051430</v>
      </c>
      <c r="I118" s="37">
        <v>43536</v>
      </c>
    </row>
    <row r="119" spans="1:9" ht="36">
      <c r="A119" s="33">
        <v>44028</v>
      </c>
      <c r="B119" s="34" t="s">
        <v>405</v>
      </c>
      <c r="C119" s="34" t="s">
        <v>406</v>
      </c>
      <c r="D119" s="34" t="s">
        <v>172</v>
      </c>
      <c r="E119" s="35" t="s">
        <v>131</v>
      </c>
      <c r="F119" s="36" t="s">
        <v>132</v>
      </c>
      <c r="G119" s="35" t="s">
        <v>407</v>
      </c>
      <c r="H119" s="36">
        <v>39248284</v>
      </c>
      <c r="I119" s="37">
        <v>22350</v>
      </c>
    </row>
    <row r="120" spans="1:9" ht="47.25">
      <c r="A120" s="33">
        <v>44028</v>
      </c>
      <c r="B120" s="7">
        <f>HYPERLINK("https://my.zakupki.prom.ua/remote/dispatcher/state_purchase_view/17943306","UA-2020-07-17-000779-b")</f>
        <v>0</v>
      </c>
      <c r="C120" s="7" t="s">
        <v>408</v>
      </c>
      <c r="D120" s="7" t="s">
        <v>166</v>
      </c>
      <c r="E120" s="9" t="s">
        <v>125</v>
      </c>
      <c r="F120" s="32" t="s">
        <v>126</v>
      </c>
      <c r="G120" s="7" t="s">
        <v>167</v>
      </c>
      <c r="H120" s="32" t="s">
        <v>168</v>
      </c>
      <c r="I120" s="31">
        <v>6485</v>
      </c>
    </row>
    <row r="121" spans="1:9" ht="58.5">
      <c r="A121" s="5">
        <v>44029</v>
      </c>
      <c r="B121" s="7">
        <f>HYPERLINK("https://my.zakupki.prom.ua/remote/dispatcher/state_purchase_view/17938491","UA-2020-07-17-001138-c")</f>
        <v>0</v>
      </c>
      <c r="C121" s="7" t="s">
        <v>409</v>
      </c>
      <c r="D121" s="7" t="s">
        <v>307</v>
      </c>
      <c r="E121" s="9" t="s">
        <v>125</v>
      </c>
      <c r="F121" s="32" t="s">
        <v>126</v>
      </c>
      <c r="G121" s="7" t="s">
        <v>167</v>
      </c>
      <c r="H121" s="32" t="s">
        <v>410</v>
      </c>
      <c r="I121" s="31">
        <v>10985</v>
      </c>
    </row>
    <row r="122" spans="1:9" ht="36">
      <c r="A122" s="5">
        <v>44029</v>
      </c>
      <c r="B122" s="34" t="s">
        <v>411</v>
      </c>
      <c r="C122" s="34" t="s">
        <v>412</v>
      </c>
      <c r="D122" s="34" t="s">
        <v>413</v>
      </c>
      <c r="E122" s="35" t="s">
        <v>131</v>
      </c>
      <c r="F122" s="36" t="s">
        <v>132</v>
      </c>
      <c r="G122" s="35" t="s">
        <v>414</v>
      </c>
      <c r="H122" s="36">
        <v>34342578</v>
      </c>
      <c r="I122" s="37">
        <v>22350</v>
      </c>
    </row>
    <row r="123" spans="1:9" ht="36">
      <c r="A123" s="33">
        <v>44029</v>
      </c>
      <c r="B123" s="34" t="s">
        <v>415</v>
      </c>
      <c r="C123" s="34" t="s">
        <v>416</v>
      </c>
      <c r="D123" s="34" t="s">
        <v>290</v>
      </c>
      <c r="E123" s="35" t="s">
        <v>131</v>
      </c>
      <c r="F123" s="36" t="s">
        <v>132</v>
      </c>
      <c r="G123" s="35" t="s">
        <v>417</v>
      </c>
      <c r="H123" s="36">
        <v>24227085</v>
      </c>
      <c r="I123" s="37">
        <v>1861.2</v>
      </c>
    </row>
    <row r="124" spans="1:9" ht="36">
      <c r="A124" s="33">
        <v>44029</v>
      </c>
      <c r="B124" s="19" t="s">
        <v>418</v>
      </c>
      <c r="C124" s="7" t="s">
        <v>419</v>
      </c>
      <c r="D124" s="8" t="s">
        <v>420</v>
      </c>
      <c r="E124" s="9" t="s">
        <v>12</v>
      </c>
      <c r="F124" s="10">
        <v>3341351</v>
      </c>
      <c r="G124" s="8" t="s">
        <v>43</v>
      </c>
      <c r="H124" s="11" t="s">
        <v>44</v>
      </c>
      <c r="I124" s="12">
        <v>9720</v>
      </c>
    </row>
    <row r="125" spans="1:9" ht="36">
      <c r="A125" s="5">
        <v>44032</v>
      </c>
      <c r="B125" s="19" t="s">
        <v>421</v>
      </c>
      <c r="C125" s="7" t="s">
        <v>422</v>
      </c>
      <c r="D125" s="8" t="s">
        <v>423</v>
      </c>
      <c r="E125" s="9" t="s">
        <v>12</v>
      </c>
      <c r="F125" s="10">
        <v>3341351</v>
      </c>
      <c r="G125" s="8" t="s">
        <v>43</v>
      </c>
      <c r="H125" s="11" t="s">
        <v>44</v>
      </c>
      <c r="I125" s="12">
        <v>15480</v>
      </c>
    </row>
    <row r="126" spans="1:9" ht="58.5">
      <c r="A126" s="5">
        <v>44032</v>
      </c>
      <c r="B126" s="5" t="s">
        <v>424</v>
      </c>
      <c r="C126" s="5" t="s">
        <v>425</v>
      </c>
      <c r="D126" s="5" t="s">
        <v>426</v>
      </c>
      <c r="E126" s="30" t="s">
        <v>185</v>
      </c>
      <c r="F126" s="11" t="s">
        <v>186</v>
      </c>
      <c r="G126" s="5" t="s">
        <v>427</v>
      </c>
      <c r="H126" s="46">
        <v>2950016334</v>
      </c>
      <c r="I126" s="31">
        <v>200</v>
      </c>
    </row>
    <row r="127" spans="1:9" ht="81">
      <c r="A127" s="5">
        <v>44032</v>
      </c>
      <c r="B127" s="5" t="s">
        <v>428</v>
      </c>
      <c r="C127" s="5" t="s">
        <v>429</v>
      </c>
      <c r="D127" s="5" t="s">
        <v>430</v>
      </c>
      <c r="E127" s="30" t="s">
        <v>185</v>
      </c>
      <c r="F127" s="11" t="s">
        <v>186</v>
      </c>
      <c r="G127" s="5" t="s">
        <v>431</v>
      </c>
      <c r="H127" s="11">
        <v>3363192</v>
      </c>
      <c r="I127" s="31">
        <v>480</v>
      </c>
    </row>
    <row r="128" spans="1:9" ht="47.25">
      <c r="A128" s="5">
        <v>44033</v>
      </c>
      <c r="B128" s="7">
        <f>HYPERLINK("https://my.zakupki.prom.ua/remote/dispatcher/state_purchase_view/18004157","UA-2020-07-21-002757-b")</f>
        <v>0</v>
      </c>
      <c r="C128" s="7" t="s">
        <v>432</v>
      </c>
      <c r="D128" s="7" t="s">
        <v>433</v>
      </c>
      <c r="E128" s="9" t="s">
        <v>125</v>
      </c>
      <c r="F128" s="32" t="s">
        <v>126</v>
      </c>
      <c r="G128" s="7" t="s">
        <v>434</v>
      </c>
      <c r="H128" s="32" t="s">
        <v>246</v>
      </c>
      <c r="I128" s="31">
        <v>2200</v>
      </c>
    </row>
    <row r="129" spans="1:9" ht="24.75">
      <c r="A129" s="5">
        <v>44033</v>
      </c>
      <c r="B129" s="7">
        <f>HYPERLINK("https://my.zakupki.prom.ua/remote/dispatcher/state_purchase_view/18000100","UA-2020-07-21-001700-b")</f>
        <v>0</v>
      </c>
      <c r="C129" s="7" t="s">
        <v>435</v>
      </c>
      <c r="D129" s="7" t="s">
        <v>195</v>
      </c>
      <c r="E129" s="9" t="s">
        <v>125</v>
      </c>
      <c r="F129" s="32" t="s">
        <v>126</v>
      </c>
      <c r="G129" s="7" t="s">
        <v>436</v>
      </c>
      <c r="H129" s="32" t="s">
        <v>168</v>
      </c>
      <c r="I129" s="31">
        <v>2948</v>
      </c>
    </row>
    <row r="130" spans="1:9" ht="36">
      <c r="A130" s="5">
        <v>44033</v>
      </c>
      <c r="B130" s="34" t="s">
        <v>437</v>
      </c>
      <c r="C130" s="34" t="s">
        <v>438</v>
      </c>
      <c r="D130" s="34" t="s">
        <v>172</v>
      </c>
      <c r="E130" s="35" t="s">
        <v>131</v>
      </c>
      <c r="F130" s="36" t="s">
        <v>132</v>
      </c>
      <c r="G130" s="35" t="s">
        <v>256</v>
      </c>
      <c r="H130" s="36">
        <v>2805501897</v>
      </c>
      <c r="I130" s="37">
        <v>2600</v>
      </c>
    </row>
    <row r="131" spans="1:9" ht="36">
      <c r="A131" s="33">
        <v>44033</v>
      </c>
      <c r="B131" s="34" t="s">
        <v>439</v>
      </c>
      <c r="C131" s="34" t="s">
        <v>440</v>
      </c>
      <c r="D131" s="34" t="s">
        <v>441</v>
      </c>
      <c r="E131" s="35" t="s">
        <v>131</v>
      </c>
      <c r="F131" s="36" t="s">
        <v>132</v>
      </c>
      <c r="G131" s="35" t="s">
        <v>256</v>
      </c>
      <c r="H131" s="36">
        <v>2805501897</v>
      </c>
      <c r="I131" s="37">
        <v>2050</v>
      </c>
    </row>
    <row r="132" spans="1:9" ht="58.5">
      <c r="A132" s="33">
        <v>44033</v>
      </c>
      <c r="B132" s="19" t="s">
        <v>442</v>
      </c>
      <c r="C132" s="7" t="s">
        <v>107</v>
      </c>
      <c r="D132" s="8" t="s">
        <v>108</v>
      </c>
      <c r="E132" s="9" t="s">
        <v>12</v>
      </c>
      <c r="F132" s="10">
        <v>3341351</v>
      </c>
      <c r="G132" s="8" t="s">
        <v>109</v>
      </c>
      <c r="H132" s="10">
        <v>3562082</v>
      </c>
      <c r="I132" s="12">
        <v>2281.7</v>
      </c>
    </row>
    <row r="133" spans="1:9" ht="36">
      <c r="A133" s="43">
        <v>44033</v>
      </c>
      <c r="B133" s="7">
        <f>HYPERLINK("https://my.zakupki.prom.ua/remote/dispatcher/state_purchase_view/18034040","UA-2020-07-22-002285-b")</f>
        <v>0</v>
      </c>
      <c r="C133" s="7" t="s">
        <v>443</v>
      </c>
      <c r="D133" s="7" t="s">
        <v>444</v>
      </c>
      <c r="E133" s="9" t="s">
        <v>125</v>
      </c>
      <c r="F133" s="32" t="s">
        <v>126</v>
      </c>
      <c r="G133" s="7" t="s">
        <v>445</v>
      </c>
      <c r="H133" s="32" t="s">
        <v>246</v>
      </c>
      <c r="I133" s="31">
        <v>2932</v>
      </c>
    </row>
    <row r="134" spans="1:9" ht="36">
      <c r="A134" s="43">
        <v>44033</v>
      </c>
      <c r="B134" s="7">
        <f>HYPERLINK("https://my.zakupki.prom.ua/remote/dispatcher/state_purchase_view/18026830","UA-2020-07-22-000357-b")</f>
        <v>0</v>
      </c>
      <c r="C134" s="7" t="s">
        <v>311</v>
      </c>
      <c r="D134" s="7" t="s">
        <v>444</v>
      </c>
      <c r="E134" s="9" t="s">
        <v>125</v>
      </c>
      <c r="F134" s="32" t="s">
        <v>126</v>
      </c>
      <c r="G134" s="7" t="s">
        <v>446</v>
      </c>
      <c r="H134" s="32" t="s">
        <v>447</v>
      </c>
      <c r="I134" s="31">
        <v>1931.1</v>
      </c>
    </row>
    <row r="135" spans="1:9" ht="24.75">
      <c r="A135" s="24">
        <v>44033</v>
      </c>
      <c r="B135" s="25" t="s">
        <v>448</v>
      </c>
      <c r="C135" s="25" t="s">
        <v>449</v>
      </c>
      <c r="D135" s="25" t="s">
        <v>450</v>
      </c>
      <c r="E135" s="26" t="s">
        <v>99</v>
      </c>
      <c r="F135" s="27" t="s">
        <v>100</v>
      </c>
      <c r="G135" s="44" t="s">
        <v>451</v>
      </c>
      <c r="H135" s="41">
        <v>2657405794</v>
      </c>
      <c r="I135" s="29">
        <v>2900</v>
      </c>
    </row>
    <row r="136" spans="1:9" ht="36">
      <c r="A136" s="5">
        <v>44034</v>
      </c>
      <c r="B136" s="34" t="s">
        <v>452</v>
      </c>
      <c r="C136" s="34" t="s">
        <v>453</v>
      </c>
      <c r="D136" s="34" t="s">
        <v>454</v>
      </c>
      <c r="E136" s="35" t="s">
        <v>131</v>
      </c>
      <c r="F136" s="36" t="s">
        <v>132</v>
      </c>
      <c r="G136" s="35" t="s">
        <v>455</v>
      </c>
      <c r="H136" s="36" t="s">
        <v>50</v>
      </c>
      <c r="I136" s="37">
        <v>2944</v>
      </c>
    </row>
    <row r="137" spans="1:9" ht="36">
      <c r="A137" s="5">
        <v>44034</v>
      </c>
      <c r="B137" s="34" t="s">
        <v>456</v>
      </c>
      <c r="C137" s="34" t="s">
        <v>457</v>
      </c>
      <c r="D137" s="34" t="s">
        <v>454</v>
      </c>
      <c r="E137" s="35" t="s">
        <v>131</v>
      </c>
      <c r="F137" s="36" t="s">
        <v>132</v>
      </c>
      <c r="G137" s="35" t="s">
        <v>455</v>
      </c>
      <c r="H137" s="36" t="s">
        <v>50</v>
      </c>
      <c r="I137" s="37">
        <v>2084</v>
      </c>
    </row>
    <row r="138" spans="1:9" ht="47.25">
      <c r="A138" s="5">
        <v>44034</v>
      </c>
      <c r="B138" s="19" t="s">
        <v>458</v>
      </c>
      <c r="C138" s="7" t="s">
        <v>459</v>
      </c>
      <c r="D138" s="8" t="s">
        <v>460</v>
      </c>
      <c r="E138" s="9" t="s">
        <v>12</v>
      </c>
      <c r="F138" s="10">
        <v>3341351</v>
      </c>
      <c r="G138" s="8" t="s">
        <v>461</v>
      </c>
      <c r="H138" s="10">
        <v>33542497</v>
      </c>
      <c r="I138" s="12">
        <v>2682</v>
      </c>
    </row>
    <row r="139" spans="1:9" ht="36">
      <c r="A139" s="33">
        <v>44034</v>
      </c>
      <c r="B139" s="34" t="s">
        <v>462</v>
      </c>
      <c r="C139" s="34" t="s">
        <v>463</v>
      </c>
      <c r="D139" s="34" t="s">
        <v>464</v>
      </c>
      <c r="E139" s="35" t="s">
        <v>131</v>
      </c>
      <c r="F139" s="36" t="s">
        <v>132</v>
      </c>
      <c r="G139" s="35" t="s">
        <v>465</v>
      </c>
      <c r="H139" s="36">
        <v>27228605913</v>
      </c>
      <c r="I139" s="37">
        <v>7800</v>
      </c>
    </row>
    <row r="140" spans="1:9" ht="47.25">
      <c r="A140" s="33">
        <v>44034</v>
      </c>
      <c r="B140" s="19" t="s">
        <v>466</v>
      </c>
      <c r="C140" s="7" t="s">
        <v>92</v>
      </c>
      <c r="D140" s="8" t="s">
        <v>93</v>
      </c>
      <c r="E140" s="9" t="s">
        <v>12</v>
      </c>
      <c r="F140" s="10">
        <v>3341351</v>
      </c>
      <c r="G140" s="8" t="s">
        <v>94</v>
      </c>
      <c r="H140" s="11" t="s">
        <v>95</v>
      </c>
      <c r="I140" s="12">
        <v>1920</v>
      </c>
    </row>
    <row r="141" spans="1:9" ht="36">
      <c r="A141" s="5">
        <v>44035</v>
      </c>
      <c r="B141" s="7">
        <f>HYPERLINK("https://my.zakupki.prom.ua/remote/dispatcher/state_purchase_view/18091965","UA-2020-07-24-000757-b")</f>
        <v>0</v>
      </c>
      <c r="C141" s="7" t="s">
        <v>467</v>
      </c>
      <c r="D141" s="7" t="s">
        <v>444</v>
      </c>
      <c r="E141" s="9" t="s">
        <v>125</v>
      </c>
      <c r="F141" s="32" t="s">
        <v>126</v>
      </c>
      <c r="G141" s="7" t="s">
        <v>468</v>
      </c>
      <c r="H141" s="32" t="s">
        <v>254</v>
      </c>
      <c r="I141" s="31">
        <v>1944.5</v>
      </c>
    </row>
    <row r="142" spans="1:9" ht="36">
      <c r="A142" s="33">
        <v>44035</v>
      </c>
      <c r="B142" s="19" t="s">
        <v>469</v>
      </c>
      <c r="C142" s="7" t="s">
        <v>470</v>
      </c>
      <c r="D142" s="8" t="s">
        <v>471</v>
      </c>
      <c r="E142" s="9" t="s">
        <v>12</v>
      </c>
      <c r="F142" s="10">
        <v>3341351</v>
      </c>
      <c r="G142" s="8" t="s">
        <v>150</v>
      </c>
      <c r="H142" s="11" t="s">
        <v>147</v>
      </c>
      <c r="I142" s="12">
        <v>49000</v>
      </c>
    </row>
    <row r="143" spans="1:9" ht="24.75">
      <c r="A143" s="24">
        <v>44035</v>
      </c>
      <c r="B143" s="25" t="s">
        <v>472</v>
      </c>
      <c r="C143" s="25" t="s">
        <v>473</v>
      </c>
      <c r="D143" s="25" t="s">
        <v>104</v>
      </c>
      <c r="E143" s="26" t="s">
        <v>99</v>
      </c>
      <c r="F143" s="27" t="s">
        <v>100</v>
      </c>
      <c r="G143" s="25" t="s">
        <v>105</v>
      </c>
      <c r="H143" s="28">
        <v>31222520</v>
      </c>
      <c r="I143" s="29">
        <v>30000</v>
      </c>
    </row>
    <row r="144" spans="1:9" ht="36">
      <c r="A144" s="5">
        <v>44036</v>
      </c>
      <c r="B144" s="19" t="s">
        <v>474</v>
      </c>
      <c r="C144" s="7" t="s">
        <v>475</v>
      </c>
      <c r="D144" s="8" t="s">
        <v>476</v>
      </c>
      <c r="E144" s="9" t="s">
        <v>12</v>
      </c>
      <c r="F144" s="10">
        <v>3341351</v>
      </c>
      <c r="G144" s="8" t="s">
        <v>477</v>
      </c>
      <c r="H144" s="11" t="s">
        <v>478</v>
      </c>
      <c r="I144" s="12">
        <v>8160</v>
      </c>
    </row>
    <row r="145" spans="1:9" ht="69.75">
      <c r="A145" s="5">
        <v>44036</v>
      </c>
      <c r="B145" s="7">
        <f>HYPERLINK("https://my.zakupki.prom.ua/remote/dispatcher/state_purchase_view/18137197","UA-2020-07-27-004218-c")</f>
        <v>0</v>
      </c>
      <c r="C145" s="7" t="s">
        <v>479</v>
      </c>
      <c r="D145" s="7" t="s">
        <v>480</v>
      </c>
      <c r="E145" s="9" t="s">
        <v>125</v>
      </c>
      <c r="F145" s="32" t="s">
        <v>126</v>
      </c>
      <c r="G145" s="7" t="s">
        <v>481</v>
      </c>
      <c r="H145" s="32" t="s">
        <v>482</v>
      </c>
      <c r="I145" s="31">
        <v>10966</v>
      </c>
    </row>
    <row r="146" spans="1:9" ht="24.75">
      <c r="A146" s="24">
        <v>44036</v>
      </c>
      <c r="B146" s="25" t="s">
        <v>483</v>
      </c>
      <c r="C146" s="25" t="s">
        <v>484</v>
      </c>
      <c r="D146" s="25" t="s">
        <v>485</v>
      </c>
      <c r="E146" s="26" t="s">
        <v>99</v>
      </c>
      <c r="F146" s="27" t="s">
        <v>100</v>
      </c>
      <c r="G146" s="25" t="s">
        <v>486</v>
      </c>
      <c r="H146" s="28">
        <v>25539007</v>
      </c>
      <c r="I146" s="29">
        <v>20300.5</v>
      </c>
    </row>
    <row r="147" spans="1:9" ht="81">
      <c r="A147" s="5">
        <v>44039</v>
      </c>
      <c r="B147" s="7">
        <f>HYPERLINK("https://my.zakupki.prom.ua/remote/dispatcher/state_purchase_view/18132338","UA-2020-07-27-002782-c")</f>
        <v>0</v>
      </c>
      <c r="C147" s="7" t="s">
        <v>487</v>
      </c>
      <c r="D147" s="7" t="s">
        <v>488</v>
      </c>
      <c r="E147" s="9" t="s">
        <v>125</v>
      </c>
      <c r="F147" s="32" t="s">
        <v>126</v>
      </c>
      <c r="G147" s="7" t="s">
        <v>489</v>
      </c>
      <c r="H147" s="32" t="s">
        <v>336</v>
      </c>
      <c r="I147" s="31">
        <v>3888</v>
      </c>
    </row>
    <row r="148" spans="1:9" ht="36">
      <c r="A148" s="5">
        <v>44039</v>
      </c>
      <c r="B148" s="34" t="s">
        <v>490</v>
      </c>
      <c r="C148" s="34" t="s">
        <v>491</v>
      </c>
      <c r="D148" s="34" t="s">
        <v>203</v>
      </c>
      <c r="E148" s="35" t="s">
        <v>131</v>
      </c>
      <c r="F148" s="36" t="s">
        <v>132</v>
      </c>
      <c r="G148" s="35" t="s">
        <v>492</v>
      </c>
      <c r="H148" s="36">
        <v>35779669</v>
      </c>
      <c r="I148" s="37">
        <v>4728</v>
      </c>
    </row>
    <row r="149" spans="1:9" ht="36">
      <c r="A149" s="5">
        <v>44039</v>
      </c>
      <c r="B149" s="34" t="s">
        <v>493</v>
      </c>
      <c r="C149" s="34" t="s">
        <v>202</v>
      </c>
      <c r="D149" s="34" t="s">
        <v>203</v>
      </c>
      <c r="E149" s="35" t="s">
        <v>131</v>
      </c>
      <c r="F149" s="36" t="s">
        <v>132</v>
      </c>
      <c r="G149" s="35" t="s">
        <v>494</v>
      </c>
      <c r="H149" s="36">
        <v>1963512742</v>
      </c>
      <c r="I149" s="37">
        <v>2988</v>
      </c>
    </row>
    <row r="150" spans="1:9" ht="36">
      <c r="A150" s="5">
        <v>44039</v>
      </c>
      <c r="B150" s="34" t="s">
        <v>495</v>
      </c>
      <c r="C150" s="34" t="s">
        <v>496</v>
      </c>
      <c r="D150" s="34" t="s">
        <v>441</v>
      </c>
      <c r="E150" s="35" t="s">
        <v>131</v>
      </c>
      <c r="F150" s="36" t="s">
        <v>132</v>
      </c>
      <c r="G150" s="35" t="s">
        <v>494</v>
      </c>
      <c r="H150" s="36">
        <v>1963512742</v>
      </c>
      <c r="I150" s="37">
        <v>2050</v>
      </c>
    </row>
    <row r="151" spans="1:9" ht="24.75">
      <c r="A151" s="33">
        <v>44039</v>
      </c>
      <c r="B151" s="7">
        <f>HYPERLINK("https://my.zakupki.prom.ua/remote/dispatcher/state_purchase_view/18162075","UA-2020-07-28-004466-c")</f>
        <v>0</v>
      </c>
      <c r="C151" s="7" t="s">
        <v>497</v>
      </c>
      <c r="D151" s="7" t="s">
        <v>498</v>
      </c>
      <c r="E151" s="9" t="s">
        <v>125</v>
      </c>
      <c r="F151" s="32" t="s">
        <v>126</v>
      </c>
      <c r="G151" s="7" t="s">
        <v>499</v>
      </c>
      <c r="H151" s="32" t="s">
        <v>500</v>
      </c>
      <c r="I151" s="31">
        <v>3600</v>
      </c>
    </row>
    <row r="152" spans="1:9" ht="36">
      <c r="A152" s="33">
        <v>44039</v>
      </c>
      <c r="B152" s="34" t="s">
        <v>501</v>
      </c>
      <c r="C152" s="34" t="s">
        <v>502</v>
      </c>
      <c r="D152" s="34" t="s">
        <v>203</v>
      </c>
      <c r="E152" s="35" t="s">
        <v>131</v>
      </c>
      <c r="F152" s="36" t="s">
        <v>132</v>
      </c>
      <c r="G152" s="35" t="s">
        <v>494</v>
      </c>
      <c r="H152" s="36">
        <v>1963512742</v>
      </c>
      <c r="I152" s="37">
        <v>2178.2</v>
      </c>
    </row>
    <row r="153" spans="1:9" ht="36">
      <c r="A153" s="33">
        <v>44039</v>
      </c>
      <c r="B153" s="34" t="s">
        <v>503</v>
      </c>
      <c r="C153" s="34" t="s">
        <v>504</v>
      </c>
      <c r="D153" s="34" t="s">
        <v>282</v>
      </c>
      <c r="E153" s="35" t="s">
        <v>131</v>
      </c>
      <c r="F153" s="36" t="s">
        <v>132</v>
      </c>
      <c r="G153" s="35" t="s">
        <v>505</v>
      </c>
      <c r="H153" s="36">
        <v>2919106289</v>
      </c>
      <c r="I153" s="37">
        <v>2996</v>
      </c>
    </row>
    <row r="154" spans="1:9" ht="36">
      <c r="A154" s="43">
        <v>44039</v>
      </c>
      <c r="B154" s="34" t="s">
        <v>506</v>
      </c>
      <c r="C154" s="34" t="s">
        <v>281</v>
      </c>
      <c r="D154" s="34" t="s">
        <v>282</v>
      </c>
      <c r="E154" s="35" t="s">
        <v>131</v>
      </c>
      <c r="F154" s="36" t="s">
        <v>132</v>
      </c>
      <c r="G154" s="35" t="s">
        <v>505</v>
      </c>
      <c r="H154" s="36">
        <v>2919106289</v>
      </c>
      <c r="I154" s="37">
        <v>2944</v>
      </c>
    </row>
    <row r="155" spans="1:9" ht="36">
      <c r="A155" s="24">
        <v>44039</v>
      </c>
      <c r="B155" s="25" t="s">
        <v>507</v>
      </c>
      <c r="C155" s="25" t="s">
        <v>508</v>
      </c>
      <c r="D155" s="25" t="s">
        <v>509</v>
      </c>
      <c r="E155" s="26" t="s">
        <v>99</v>
      </c>
      <c r="F155" s="27" t="s">
        <v>100</v>
      </c>
      <c r="G155" s="42" t="s">
        <v>510</v>
      </c>
      <c r="H155" s="28">
        <v>37419302</v>
      </c>
      <c r="I155" s="29">
        <v>34500</v>
      </c>
    </row>
    <row r="156" spans="1:9" ht="36">
      <c r="A156" s="5">
        <v>44040</v>
      </c>
      <c r="B156" s="19" t="s">
        <v>511</v>
      </c>
      <c r="C156" s="7" t="s">
        <v>512</v>
      </c>
      <c r="D156" s="8" t="s">
        <v>513</v>
      </c>
      <c r="E156" s="9" t="s">
        <v>12</v>
      </c>
      <c r="F156" s="10">
        <v>3341351</v>
      </c>
      <c r="G156" s="8" t="s">
        <v>514</v>
      </c>
      <c r="H156" s="11" t="s">
        <v>515</v>
      </c>
      <c r="I156" s="12">
        <v>10000</v>
      </c>
    </row>
    <row r="157" spans="1:9" ht="36">
      <c r="A157" s="33">
        <v>44040</v>
      </c>
      <c r="B157" s="7">
        <f>HYPERLINK("https://my.zakupki.prom.ua/remote/dispatcher/state_purchase_view/18200383","UA-2020-07-29-007671-c")</f>
        <v>0</v>
      </c>
      <c r="C157" s="7" t="s">
        <v>516</v>
      </c>
      <c r="D157" s="7" t="s">
        <v>517</v>
      </c>
      <c r="E157" s="9" t="s">
        <v>125</v>
      </c>
      <c r="F157" s="32" t="s">
        <v>126</v>
      </c>
      <c r="G157" s="7" t="s">
        <v>518</v>
      </c>
      <c r="H157" s="32" t="s">
        <v>519</v>
      </c>
      <c r="I157" s="31">
        <v>4920</v>
      </c>
    </row>
    <row r="158" spans="1:9" ht="36">
      <c r="A158" s="33">
        <v>44040</v>
      </c>
      <c r="B158" s="7">
        <f>HYPERLINK("https://my.zakupki.prom.ua/remote/dispatcher/state_purchase_view/18198019","UA-2020-07-29-006923-c")</f>
        <v>0</v>
      </c>
      <c r="C158" s="7" t="s">
        <v>520</v>
      </c>
      <c r="D158" s="7" t="s">
        <v>433</v>
      </c>
      <c r="E158" s="9" t="s">
        <v>125</v>
      </c>
      <c r="F158" s="32" t="s">
        <v>126</v>
      </c>
      <c r="G158" s="7" t="s">
        <v>521</v>
      </c>
      <c r="H158" s="32" t="s">
        <v>519</v>
      </c>
      <c r="I158" s="31">
        <v>8976</v>
      </c>
    </row>
    <row r="159" spans="1:9" ht="36">
      <c r="A159" s="33">
        <v>44040</v>
      </c>
      <c r="B159" s="7">
        <f>HYPERLINK("https://my.zakupki.prom.ua/remote/dispatcher/state_purchase_view/18195196","UA-2020-07-29-005866-c")</f>
        <v>0</v>
      </c>
      <c r="C159" s="7" t="s">
        <v>522</v>
      </c>
      <c r="D159" s="7" t="s">
        <v>433</v>
      </c>
      <c r="E159" s="9" t="s">
        <v>125</v>
      </c>
      <c r="F159" s="32" t="s">
        <v>126</v>
      </c>
      <c r="G159" s="7" t="s">
        <v>523</v>
      </c>
      <c r="H159" s="32" t="s">
        <v>50</v>
      </c>
      <c r="I159" s="31">
        <v>5535</v>
      </c>
    </row>
    <row r="160" spans="1:9" ht="47.25">
      <c r="A160" s="20">
        <v>44040</v>
      </c>
      <c r="B160" s="21" t="s">
        <v>524</v>
      </c>
      <c r="C160" s="21" t="s">
        <v>525</v>
      </c>
      <c r="D160" s="21" t="s">
        <v>526</v>
      </c>
      <c r="E160" s="21" t="s">
        <v>76</v>
      </c>
      <c r="F160" s="22" t="s">
        <v>77</v>
      </c>
      <c r="G160" s="21" t="s">
        <v>527</v>
      </c>
      <c r="H160" s="22" t="s">
        <v>528</v>
      </c>
      <c r="I160" s="23">
        <v>6839</v>
      </c>
    </row>
    <row r="161" spans="1:9" ht="47.25">
      <c r="A161" s="20">
        <v>44040</v>
      </c>
      <c r="B161" s="21" t="s">
        <v>529</v>
      </c>
      <c r="C161" s="21" t="s">
        <v>525</v>
      </c>
      <c r="D161" s="21" t="s">
        <v>526</v>
      </c>
      <c r="E161" s="21" t="s">
        <v>76</v>
      </c>
      <c r="F161" s="22" t="s">
        <v>77</v>
      </c>
      <c r="G161" s="21" t="s">
        <v>527</v>
      </c>
      <c r="H161" s="22" t="s">
        <v>528</v>
      </c>
      <c r="I161" s="23">
        <v>32745.46</v>
      </c>
    </row>
    <row r="162" spans="1:9" ht="47.25">
      <c r="A162" s="5">
        <v>44041</v>
      </c>
      <c r="B162" s="7">
        <f>HYPERLINK("https://my.zakupki.prom.ua/remote/dispatcher/state_purchase_view/18210470","UA-2020-07-30-001432-c")</f>
        <v>0</v>
      </c>
      <c r="C162" s="7" t="s">
        <v>530</v>
      </c>
      <c r="D162" s="7" t="s">
        <v>531</v>
      </c>
      <c r="E162" s="9" t="s">
        <v>125</v>
      </c>
      <c r="F162" s="32" t="s">
        <v>126</v>
      </c>
      <c r="G162" s="7" t="s">
        <v>532</v>
      </c>
      <c r="H162" s="32" t="s">
        <v>533</v>
      </c>
      <c r="I162" s="31">
        <v>30000</v>
      </c>
    </row>
    <row r="163" spans="1:9" ht="36">
      <c r="A163" s="5">
        <v>44041</v>
      </c>
      <c r="B163" s="19" t="s">
        <v>534</v>
      </c>
      <c r="C163" s="7" t="s">
        <v>535</v>
      </c>
      <c r="D163" s="8" t="s">
        <v>536</v>
      </c>
      <c r="E163" s="9" t="s">
        <v>12</v>
      </c>
      <c r="F163" s="10">
        <v>3341351</v>
      </c>
      <c r="G163" s="8" t="s">
        <v>537</v>
      </c>
      <c r="H163" s="11" t="s">
        <v>538</v>
      </c>
      <c r="I163" s="12">
        <v>867.7</v>
      </c>
    </row>
    <row r="164" spans="1:9" ht="47.25">
      <c r="A164" s="5">
        <v>44041</v>
      </c>
      <c r="B164" s="19" t="s">
        <v>539</v>
      </c>
      <c r="C164" s="7" t="s">
        <v>540</v>
      </c>
      <c r="D164" s="8" t="s">
        <v>541</v>
      </c>
      <c r="E164" s="9" t="s">
        <v>12</v>
      </c>
      <c r="F164" s="10">
        <v>3341351</v>
      </c>
      <c r="G164" s="8" t="s">
        <v>542</v>
      </c>
      <c r="H164" s="11" t="s">
        <v>543</v>
      </c>
      <c r="I164" s="12">
        <v>3733.68</v>
      </c>
    </row>
    <row r="165" spans="1:9" ht="36">
      <c r="A165" s="5">
        <v>44041</v>
      </c>
      <c r="B165" s="34" t="s">
        <v>544</v>
      </c>
      <c r="C165" s="34" t="s">
        <v>545</v>
      </c>
      <c r="D165" s="34" t="s">
        <v>546</v>
      </c>
      <c r="E165" s="35" t="s">
        <v>131</v>
      </c>
      <c r="F165" s="36" t="s">
        <v>132</v>
      </c>
      <c r="G165" s="35" t="s">
        <v>547</v>
      </c>
      <c r="H165" s="36">
        <v>32490244</v>
      </c>
      <c r="I165" s="37">
        <v>38998.8</v>
      </c>
    </row>
    <row r="166" spans="1:9" ht="24.75">
      <c r="A166" s="20">
        <v>44041</v>
      </c>
      <c r="B166" s="21" t="s">
        <v>548</v>
      </c>
      <c r="C166" s="21" t="s">
        <v>74</v>
      </c>
      <c r="D166" s="21" t="s">
        <v>549</v>
      </c>
      <c r="E166" s="21" t="s">
        <v>76</v>
      </c>
      <c r="F166" s="22" t="s">
        <v>77</v>
      </c>
      <c r="G166" s="21" t="s">
        <v>550</v>
      </c>
      <c r="H166" s="22" t="s">
        <v>551</v>
      </c>
      <c r="I166" s="23">
        <v>24750</v>
      </c>
    </row>
    <row r="167" spans="1:9" ht="24.75">
      <c r="A167" s="24">
        <v>44041</v>
      </c>
      <c r="B167" s="25" t="s">
        <v>552</v>
      </c>
      <c r="C167" s="25" t="s">
        <v>553</v>
      </c>
      <c r="D167" s="25" t="s">
        <v>554</v>
      </c>
      <c r="E167" s="26" t="s">
        <v>99</v>
      </c>
      <c r="F167" s="27" t="s">
        <v>100</v>
      </c>
      <c r="G167" s="25" t="s">
        <v>105</v>
      </c>
      <c r="H167" s="28">
        <v>31222520</v>
      </c>
      <c r="I167" s="29">
        <v>300</v>
      </c>
    </row>
    <row r="168" spans="1:9" ht="36">
      <c r="A168" s="5">
        <v>44042</v>
      </c>
      <c r="B168" s="7">
        <f>HYPERLINK("https://my.zakupki.prom.ua/remote/dispatcher/state_purchase_view/18265792","UA-2020-08-03-001921-a")</f>
        <v>0</v>
      </c>
      <c r="C168" s="7" t="s">
        <v>555</v>
      </c>
      <c r="D168" s="7" t="s">
        <v>517</v>
      </c>
      <c r="E168" s="9" t="s">
        <v>125</v>
      </c>
      <c r="F168" s="32" t="s">
        <v>126</v>
      </c>
      <c r="G168" s="7" t="s">
        <v>556</v>
      </c>
      <c r="H168" s="32" t="s">
        <v>557</v>
      </c>
      <c r="I168" s="31">
        <v>750</v>
      </c>
    </row>
    <row r="169" spans="1:9" ht="58.5">
      <c r="A169" s="5">
        <v>44043</v>
      </c>
      <c r="B169" s="19" t="s">
        <v>558</v>
      </c>
      <c r="C169" s="7" t="s">
        <v>559</v>
      </c>
      <c r="D169" s="8" t="s">
        <v>560</v>
      </c>
      <c r="E169" s="9" t="s">
        <v>12</v>
      </c>
      <c r="F169" s="10">
        <v>3341351</v>
      </c>
      <c r="G169" s="8" t="s">
        <v>561</v>
      </c>
      <c r="H169" s="11" t="s">
        <v>562</v>
      </c>
      <c r="I169" s="12">
        <v>336</v>
      </c>
    </row>
    <row r="170" spans="1:9" ht="24.75">
      <c r="A170" s="5">
        <v>44043</v>
      </c>
      <c r="B170" s="7" t="s">
        <v>563</v>
      </c>
      <c r="C170" s="7" t="s">
        <v>564</v>
      </c>
      <c r="D170" s="8" t="s">
        <v>565</v>
      </c>
      <c r="E170" s="8" t="s">
        <v>566</v>
      </c>
      <c r="F170" s="11" t="s">
        <v>567</v>
      </c>
      <c r="G170" s="8" t="s">
        <v>568</v>
      </c>
      <c r="H170" s="11" t="s">
        <v>569</v>
      </c>
      <c r="I170" s="47">
        <v>23280</v>
      </c>
    </row>
    <row r="171" spans="1:9" ht="69.75">
      <c r="A171" s="33">
        <v>44043</v>
      </c>
      <c r="B171" s="5" t="s">
        <v>570</v>
      </c>
      <c r="C171" s="5" t="s">
        <v>571</v>
      </c>
      <c r="D171" s="5" t="s">
        <v>572</v>
      </c>
      <c r="E171" s="30" t="s">
        <v>185</v>
      </c>
      <c r="F171" s="11" t="s">
        <v>186</v>
      </c>
      <c r="G171" s="5" t="s">
        <v>573</v>
      </c>
      <c r="H171" s="11">
        <v>36865753</v>
      </c>
      <c r="I171" s="31">
        <v>993</v>
      </c>
    </row>
    <row r="172" spans="1:9" ht="36">
      <c r="A172" s="48">
        <v>44043</v>
      </c>
      <c r="B172" s="7">
        <f>HYPERLINK("https://my.zakupki.prom.ua/remote/dispatcher/state_purchase_view/18340726","UA-2020-08-05-007779-a")</f>
        <v>0</v>
      </c>
      <c r="C172" s="7" t="s">
        <v>574</v>
      </c>
      <c r="D172" s="7" t="s">
        <v>433</v>
      </c>
      <c r="E172" s="9" t="s">
        <v>125</v>
      </c>
      <c r="F172" s="32" t="s">
        <v>126</v>
      </c>
      <c r="G172" s="7" t="s">
        <v>575</v>
      </c>
      <c r="H172" s="32" t="s">
        <v>576</v>
      </c>
      <c r="I172" s="31">
        <v>7000</v>
      </c>
    </row>
    <row r="173" spans="1:9" ht="24.75">
      <c r="A173" s="48">
        <v>44043</v>
      </c>
      <c r="B173" s="7">
        <f>HYPERLINK("https://my.zakupki.prom.ua/remote/dispatcher/state_purchase_view/18340231","UA-2020-08-05-007656-a")</f>
        <v>0</v>
      </c>
      <c r="C173" s="7" t="s">
        <v>577</v>
      </c>
      <c r="D173" s="7" t="s">
        <v>578</v>
      </c>
      <c r="E173" s="9" t="s">
        <v>125</v>
      </c>
      <c r="F173" s="32" t="s">
        <v>126</v>
      </c>
      <c r="G173" s="7" t="s">
        <v>579</v>
      </c>
      <c r="H173" s="32" t="s">
        <v>580</v>
      </c>
      <c r="I173" s="31">
        <v>44000</v>
      </c>
    </row>
    <row r="174" spans="1:9" ht="24.75">
      <c r="A174" s="48">
        <v>44043</v>
      </c>
      <c r="B174" s="7">
        <f>HYPERLINK("https://my.zakupki.prom.ua/remote/dispatcher/state_purchase_view/18338024","UA-2020-08-05-007048-a")</f>
        <v>0</v>
      </c>
      <c r="C174" s="7" t="s">
        <v>581</v>
      </c>
      <c r="D174" s="7" t="s">
        <v>582</v>
      </c>
      <c r="E174" s="9" t="s">
        <v>125</v>
      </c>
      <c r="F174" s="32" t="s">
        <v>126</v>
      </c>
      <c r="G174" s="7" t="s">
        <v>583</v>
      </c>
      <c r="H174" s="32" t="s">
        <v>584</v>
      </c>
      <c r="I174" s="31">
        <v>21912</v>
      </c>
    </row>
    <row r="175" spans="1:9" ht="24.75">
      <c r="A175" s="24">
        <v>44043</v>
      </c>
      <c r="B175" s="25" t="s">
        <v>585</v>
      </c>
      <c r="C175" s="25" t="s">
        <v>586</v>
      </c>
      <c r="D175" s="25" t="s">
        <v>587</v>
      </c>
      <c r="E175" s="26" t="s">
        <v>99</v>
      </c>
      <c r="F175" s="27" t="s">
        <v>100</v>
      </c>
      <c r="G175" s="25" t="s">
        <v>105</v>
      </c>
      <c r="H175" s="28">
        <v>31222520</v>
      </c>
      <c r="I175" s="29">
        <v>8400</v>
      </c>
    </row>
    <row r="176" spans="1:9" ht="24.75">
      <c r="A176" s="24">
        <v>44043</v>
      </c>
      <c r="B176" s="25" t="s">
        <v>588</v>
      </c>
      <c r="C176" s="25" t="s">
        <v>589</v>
      </c>
      <c r="D176" s="25" t="s">
        <v>216</v>
      </c>
      <c r="E176" s="26" t="s">
        <v>99</v>
      </c>
      <c r="F176" s="27" t="s">
        <v>100</v>
      </c>
      <c r="G176" s="25" t="s">
        <v>590</v>
      </c>
      <c r="H176" s="28">
        <v>31816235</v>
      </c>
      <c r="I176" s="29">
        <v>3069</v>
      </c>
    </row>
    <row r="177" spans="1:9" ht="24.75">
      <c r="A177" s="24">
        <v>44043</v>
      </c>
      <c r="B177" s="25" t="s">
        <v>591</v>
      </c>
      <c r="C177" s="25" t="s">
        <v>592</v>
      </c>
      <c r="D177" s="25" t="s">
        <v>216</v>
      </c>
      <c r="E177" s="26" t="s">
        <v>99</v>
      </c>
      <c r="F177" s="27" t="s">
        <v>100</v>
      </c>
      <c r="G177" s="25" t="s">
        <v>590</v>
      </c>
      <c r="H177" s="28">
        <v>31816235</v>
      </c>
      <c r="I177" s="29">
        <v>2655</v>
      </c>
    </row>
    <row r="178" spans="1:9" ht="24.75">
      <c r="A178" s="5">
        <v>44046</v>
      </c>
      <c r="B178" s="7">
        <f>HYPERLINK("https://my.zakupki.prom.ua/remote/dispatcher/state_purchase_view/18336805","UA-2020-08-05-006732-a")</f>
        <v>0</v>
      </c>
      <c r="C178" s="7" t="s">
        <v>593</v>
      </c>
      <c r="D178" s="7" t="s">
        <v>594</v>
      </c>
      <c r="E178" s="9" t="s">
        <v>125</v>
      </c>
      <c r="F178" s="32" t="s">
        <v>126</v>
      </c>
      <c r="G178" s="7" t="s">
        <v>595</v>
      </c>
      <c r="H178" s="32" t="s">
        <v>596</v>
      </c>
      <c r="I178" s="31">
        <v>37812</v>
      </c>
    </row>
    <row r="179" spans="1:9" ht="36">
      <c r="A179" s="20">
        <v>44046</v>
      </c>
      <c r="B179" s="21" t="s">
        <v>597</v>
      </c>
      <c r="C179" s="21" t="s">
        <v>74</v>
      </c>
      <c r="D179" s="21" t="s">
        <v>598</v>
      </c>
      <c r="E179" s="21" t="s">
        <v>76</v>
      </c>
      <c r="F179" s="22" t="s">
        <v>77</v>
      </c>
      <c r="G179" s="21" t="s">
        <v>599</v>
      </c>
      <c r="H179" s="22" t="s">
        <v>600</v>
      </c>
      <c r="I179" s="23">
        <v>29903.15</v>
      </c>
    </row>
    <row r="180" spans="1:9" ht="36">
      <c r="A180" s="24">
        <v>44046</v>
      </c>
      <c r="B180" s="25" t="s">
        <v>601</v>
      </c>
      <c r="C180" s="25" t="s">
        <v>602</v>
      </c>
      <c r="D180" s="25" t="s">
        <v>226</v>
      </c>
      <c r="E180" s="26" t="s">
        <v>99</v>
      </c>
      <c r="F180" s="27" t="s">
        <v>100</v>
      </c>
      <c r="G180" s="25" t="s">
        <v>603</v>
      </c>
      <c r="H180" s="28">
        <v>24175269</v>
      </c>
      <c r="I180" s="29">
        <v>2600</v>
      </c>
    </row>
    <row r="181" spans="1:9" ht="24.75">
      <c r="A181" s="24">
        <v>44046</v>
      </c>
      <c r="B181" s="25" t="s">
        <v>604</v>
      </c>
      <c r="C181" s="25" t="s">
        <v>605</v>
      </c>
      <c r="D181" s="25" t="s">
        <v>606</v>
      </c>
      <c r="E181" s="26" t="s">
        <v>99</v>
      </c>
      <c r="F181" s="27" t="s">
        <v>100</v>
      </c>
      <c r="G181" s="25" t="s">
        <v>105</v>
      </c>
      <c r="H181" s="28">
        <v>31222520</v>
      </c>
      <c r="I181" s="29">
        <v>2500</v>
      </c>
    </row>
    <row r="182" spans="1:9" ht="36">
      <c r="A182" s="5">
        <v>44047</v>
      </c>
      <c r="B182" s="7">
        <f>HYPERLINK("https://my.zakupki.prom.ua/remote/dispatcher/state_purchase_view/18335053","UA-2020-08-05-006263-a")</f>
        <v>0</v>
      </c>
      <c r="C182" s="7" t="s">
        <v>607</v>
      </c>
      <c r="D182" s="7" t="s">
        <v>433</v>
      </c>
      <c r="E182" s="9" t="s">
        <v>125</v>
      </c>
      <c r="F182" s="32" t="s">
        <v>126</v>
      </c>
      <c r="G182" s="7" t="s">
        <v>608</v>
      </c>
      <c r="H182" s="32" t="s">
        <v>609</v>
      </c>
      <c r="I182" s="31">
        <v>6499</v>
      </c>
    </row>
    <row r="183" spans="1:9" ht="36">
      <c r="A183" s="5">
        <v>44047</v>
      </c>
      <c r="B183" s="34" t="s">
        <v>610</v>
      </c>
      <c r="C183" s="34" t="s">
        <v>611</v>
      </c>
      <c r="D183" s="34" t="s">
        <v>612</v>
      </c>
      <c r="E183" s="35" t="s">
        <v>131</v>
      </c>
      <c r="F183" s="36" t="s">
        <v>132</v>
      </c>
      <c r="G183" s="35" t="s">
        <v>613</v>
      </c>
      <c r="H183" s="36">
        <v>1902111315</v>
      </c>
      <c r="I183" s="37">
        <v>11560</v>
      </c>
    </row>
    <row r="184" spans="1:9" ht="47.25">
      <c r="A184" s="38">
        <v>44047</v>
      </c>
      <c r="B184" s="25" t="s">
        <v>614</v>
      </c>
      <c r="C184" s="25" t="s">
        <v>615</v>
      </c>
      <c r="D184" s="25" t="s">
        <v>616</v>
      </c>
      <c r="E184" s="26" t="s">
        <v>138</v>
      </c>
      <c r="F184" s="27" t="s">
        <v>139</v>
      </c>
      <c r="G184" s="25" t="s">
        <v>617</v>
      </c>
      <c r="H184" s="39">
        <v>2603512417</v>
      </c>
      <c r="I184" s="29">
        <v>23006.2</v>
      </c>
    </row>
    <row r="185" spans="1:9" ht="14.25">
      <c r="A185" s="38">
        <v>44047</v>
      </c>
      <c r="B185" s="25" t="s">
        <v>618</v>
      </c>
      <c r="C185" s="25" t="s">
        <v>619</v>
      </c>
      <c r="D185" s="25" t="s">
        <v>620</v>
      </c>
      <c r="E185" s="26" t="s">
        <v>138</v>
      </c>
      <c r="F185" s="27" t="s">
        <v>139</v>
      </c>
      <c r="G185" s="25" t="s">
        <v>621</v>
      </c>
      <c r="H185" s="39">
        <v>2721805152</v>
      </c>
      <c r="I185" s="29">
        <v>2545</v>
      </c>
    </row>
    <row r="186" spans="1:9" ht="58.5">
      <c r="A186" s="5">
        <v>44048</v>
      </c>
      <c r="B186" s="19" t="s">
        <v>622</v>
      </c>
      <c r="C186" s="7" t="s">
        <v>623</v>
      </c>
      <c r="D186" s="8" t="s">
        <v>560</v>
      </c>
      <c r="E186" s="9" t="s">
        <v>12</v>
      </c>
      <c r="F186" s="10">
        <v>3341351</v>
      </c>
      <c r="G186" s="8" t="s">
        <v>624</v>
      </c>
      <c r="H186" s="11" t="s">
        <v>625</v>
      </c>
      <c r="I186" s="12">
        <v>1200</v>
      </c>
    </row>
    <row r="187" spans="1:9" ht="36">
      <c r="A187" s="5">
        <v>44048</v>
      </c>
      <c r="B187" s="19" t="s">
        <v>626</v>
      </c>
      <c r="C187" s="7" t="s">
        <v>627</v>
      </c>
      <c r="D187" s="8" t="s">
        <v>108</v>
      </c>
      <c r="E187" s="9" t="s">
        <v>12</v>
      </c>
      <c r="F187" s="10">
        <v>3341351</v>
      </c>
      <c r="G187" s="8" t="s">
        <v>109</v>
      </c>
      <c r="H187" s="10">
        <v>3562082</v>
      </c>
      <c r="I187" s="12">
        <v>2281.7</v>
      </c>
    </row>
    <row r="188" spans="1:9" ht="47.25">
      <c r="A188" s="5">
        <v>44048</v>
      </c>
      <c r="B188" s="19" t="s">
        <v>628</v>
      </c>
      <c r="C188" s="7" t="s">
        <v>92</v>
      </c>
      <c r="D188" s="8" t="s">
        <v>93</v>
      </c>
      <c r="E188" s="9" t="s">
        <v>12</v>
      </c>
      <c r="F188" s="10">
        <v>3341351</v>
      </c>
      <c r="G188" s="8" t="s">
        <v>94</v>
      </c>
      <c r="H188" s="11" t="s">
        <v>95</v>
      </c>
      <c r="I188" s="12">
        <v>480</v>
      </c>
    </row>
    <row r="189" spans="1:9" ht="36">
      <c r="A189" s="5">
        <v>44048</v>
      </c>
      <c r="B189" s="19" t="s">
        <v>629</v>
      </c>
      <c r="C189" s="7" t="s">
        <v>630</v>
      </c>
      <c r="D189" s="8" t="s">
        <v>631</v>
      </c>
      <c r="E189" s="9" t="s">
        <v>12</v>
      </c>
      <c r="F189" s="10">
        <v>3341351</v>
      </c>
      <c r="G189" s="8" t="s">
        <v>632</v>
      </c>
      <c r="H189" s="11" t="s">
        <v>633</v>
      </c>
      <c r="I189" s="12">
        <v>4046</v>
      </c>
    </row>
    <row r="190" spans="1:9" ht="69.75">
      <c r="A190" s="5">
        <v>44048</v>
      </c>
      <c r="B190" s="19" t="s">
        <v>634</v>
      </c>
      <c r="C190" s="7" t="s">
        <v>635</v>
      </c>
      <c r="D190" s="8" t="s">
        <v>636</v>
      </c>
      <c r="E190" s="9" t="s">
        <v>12</v>
      </c>
      <c r="F190" s="10">
        <v>3341351</v>
      </c>
      <c r="G190" s="8" t="s">
        <v>637</v>
      </c>
      <c r="H190" s="11" t="s">
        <v>557</v>
      </c>
      <c r="I190" s="12">
        <v>650.88</v>
      </c>
    </row>
    <row r="191" spans="1:9" ht="69.75">
      <c r="A191" s="5">
        <v>44048</v>
      </c>
      <c r="B191" s="19" t="s">
        <v>638</v>
      </c>
      <c r="C191" s="7" t="s">
        <v>635</v>
      </c>
      <c r="D191" s="8" t="s">
        <v>636</v>
      </c>
      <c r="E191" s="9" t="s">
        <v>12</v>
      </c>
      <c r="F191" s="10">
        <v>3341351</v>
      </c>
      <c r="G191" s="8" t="s">
        <v>637</v>
      </c>
      <c r="H191" s="11" t="s">
        <v>557</v>
      </c>
      <c r="I191" s="12">
        <v>650.88</v>
      </c>
    </row>
    <row r="192" spans="1:9" ht="69.75">
      <c r="A192" s="33">
        <v>44048</v>
      </c>
      <c r="B192" s="19" t="s">
        <v>639</v>
      </c>
      <c r="C192" s="7" t="s">
        <v>635</v>
      </c>
      <c r="D192" s="8" t="s">
        <v>636</v>
      </c>
      <c r="E192" s="9" t="s">
        <v>12</v>
      </c>
      <c r="F192" s="10">
        <v>3341351</v>
      </c>
      <c r="G192" s="8" t="s">
        <v>637</v>
      </c>
      <c r="H192" s="11" t="s">
        <v>557</v>
      </c>
      <c r="I192" s="12">
        <v>650.88</v>
      </c>
    </row>
    <row r="193" spans="1:9" ht="69.75">
      <c r="A193" s="43">
        <v>44048</v>
      </c>
      <c r="B193" s="19" t="s">
        <v>640</v>
      </c>
      <c r="C193" s="7" t="s">
        <v>635</v>
      </c>
      <c r="D193" s="8" t="s">
        <v>636</v>
      </c>
      <c r="E193" s="9" t="s">
        <v>12</v>
      </c>
      <c r="F193" s="10">
        <v>3341351</v>
      </c>
      <c r="G193" s="8" t="s">
        <v>637</v>
      </c>
      <c r="H193" s="11" t="s">
        <v>557</v>
      </c>
      <c r="I193" s="12">
        <v>650.88</v>
      </c>
    </row>
    <row r="194" spans="1:9" ht="24.75">
      <c r="A194" s="24">
        <v>44048</v>
      </c>
      <c r="B194" s="25" t="s">
        <v>641</v>
      </c>
      <c r="C194" s="25" t="s">
        <v>642</v>
      </c>
      <c r="D194" s="25" t="s">
        <v>203</v>
      </c>
      <c r="E194" s="26" t="s">
        <v>99</v>
      </c>
      <c r="F194" s="27" t="s">
        <v>100</v>
      </c>
      <c r="G194" s="44" t="s">
        <v>643</v>
      </c>
      <c r="H194" s="28">
        <v>3218913970</v>
      </c>
      <c r="I194" s="29">
        <v>2980</v>
      </c>
    </row>
    <row r="195" spans="1:9" ht="24.75">
      <c r="A195" s="5">
        <v>44049</v>
      </c>
      <c r="B195" s="7">
        <f>HYPERLINK("https://my.zakupki.prom.ua/remote/dispatcher/state_purchase_view/18396267","UA-2020-08-07-004782-a")</f>
        <v>0</v>
      </c>
      <c r="C195" s="7" t="s">
        <v>644</v>
      </c>
      <c r="D195" s="7" t="s">
        <v>645</v>
      </c>
      <c r="E195" s="9" t="s">
        <v>125</v>
      </c>
      <c r="F195" s="32" t="s">
        <v>126</v>
      </c>
      <c r="G195" s="7" t="s">
        <v>579</v>
      </c>
      <c r="H195" s="32" t="s">
        <v>646</v>
      </c>
      <c r="I195" s="31">
        <v>30500</v>
      </c>
    </row>
    <row r="196" spans="1:9" ht="47.25">
      <c r="A196" s="5">
        <v>44049</v>
      </c>
      <c r="B196" s="7">
        <f>HYPERLINK("https://my.zakupki.prom.ua/remote/dispatcher/state_purchase_view/18383801","UA-2020-08-07-001291-a")</f>
        <v>0</v>
      </c>
      <c r="C196" s="7" t="s">
        <v>647</v>
      </c>
      <c r="D196" s="7" t="s">
        <v>578</v>
      </c>
      <c r="E196" s="9" t="s">
        <v>125</v>
      </c>
      <c r="F196" s="32" t="s">
        <v>126</v>
      </c>
      <c r="G196" s="7" t="s">
        <v>648</v>
      </c>
      <c r="H196" s="32" t="s">
        <v>649</v>
      </c>
      <c r="I196" s="31">
        <v>10820</v>
      </c>
    </row>
    <row r="197" spans="1:9" ht="24.75">
      <c r="A197" s="24">
        <v>44049</v>
      </c>
      <c r="B197" s="25" t="s">
        <v>650</v>
      </c>
      <c r="C197" s="25" t="s">
        <v>651</v>
      </c>
      <c r="D197" s="25" t="s">
        <v>587</v>
      </c>
      <c r="E197" s="26" t="s">
        <v>99</v>
      </c>
      <c r="F197" s="27" t="s">
        <v>100</v>
      </c>
      <c r="G197" s="25" t="s">
        <v>112</v>
      </c>
      <c r="H197" s="28">
        <v>3153021161</v>
      </c>
      <c r="I197" s="29">
        <v>21500</v>
      </c>
    </row>
    <row r="198" spans="1:9" ht="36">
      <c r="A198" s="5">
        <v>44050</v>
      </c>
      <c r="B198" s="34" t="s">
        <v>652</v>
      </c>
      <c r="C198" s="34" t="s">
        <v>653</v>
      </c>
      <c r="D198" s="34" t="s">
        <v>454</v>
      </c>
      <c r="E198" s="35" t="s">
        <v>131</v>
      </c>
      <c r="F198" s="36" t="s">
        <v>132</v>
      </c>
      <c r="G198" s="35" t="s">
        <v>654</v>
      </c>
      <c r="H198" s="36">
        <v>3212502058</v>
      </c>
      <c r="I198" s="37">
        <v>10000</v>
      </c>
    </row>
    <row r="199" spans="1:9" ht="58.5">
      <c r="A199" s="5">
        <v>44050</v>
      </c>
      <c r="B199" s="19" t="s">
        <v>655</v>
      </c>
      <c r="C199" s="7" t="s">
        <v>656</v>
      </c>
      <c r="D199" s="8" t="s">
        <v>657</v>
      </c>
      <c r="E199" s="9" t="s">
        <v>12</v>
      </c>
      <c r="F199" s="10">
        <v>3341351</v>
      </c>
      <c r="G199" s="8" t="s">
        <v>658</v>
      </c>
      <c r="H199" s="11" t="s">
        <v>659</v>
      </c>
      <c r="I199" s="12">
        <v>49000</v>
      </c>
    </row>
    <row r="200" spans="1:9" ht="24.75">
      <c r="A200" s="5">
        <v>44050</v>
      </c>
      <c r="B200" s="7">
        <f>HYPERLINK("https://my.zakupki.prom.ua/remote/dispatcher/state_purchase_view/18430536","UA-2020-08-10-005537-a")</f>
        <v>0</v>
      </c>
      <c r="C200" s="7" t="s">
        <v>660</v>
      </c>
      <c r="D200" s="7" t="s">
        <v>661</v>
      </c>
      <c r="E200" s="9" t="s">
        <v>125</v>
      </c>
      <c r="F200" s="32" t="s">
        <v>126</v>
      </c>
      <c r="G200" s="7" t="s">
        <v>49</v>
      </c>
      <c r="H200" s="32" t="s">
        <v>662</v>
      </c>
      <c r="I200" s="31">
        <v>29995</v>
      </c>
    </row>
    <row r="201" spans="1:9" ht="47.25">
      <c r="A201" s="5">
        <v>44050</v>
      </c>
      <c r="B201" s="7">
        <f>HYPERLINK("https://my.zakupki.prom.ua/remote/dispatcher/state_purchase_view/18428941","UA-2020-08-10-005073-a")</f>
        <v>0</v>
      </c>
      <c r="C201" s="7" t="s">
        <v>663</v>
      </c>
      <c r="D201" s="7" t="s">
        <v>664</v>
      </c>
      <c r="E201" s="9" t="s">
        <v>125</v>
      </c>
      <c r="F201" s="32" t="s">
        <v>126</v>
      </c>
      <c r="G201" s="7" t="s">
        <v>665</v>
      </c>
      <c r="H201" s="32" t="s">
        <v>666</v>
      </c>
      <c r="I201" s="31">
        <v>15000</v>
      </c>
    </row>
    <row r="202" spans="1:9" ht="81">
      <c r="A202" s="5">
        <v>44050</v>
      </c>
      <c r="B202" s="7">
        <f>HYPERLINK("https://my.zakupki.prom.ua/remote/dispatcher/state_purchase_view/18412545","UA-2020-08-10-000474-a")</f>
        <v>0</v>
      </c>
      <c r="C202" s="7" t="s">
        <v>667</v>
      </c>
      <c r="D202" s="7" t="s">
        <v>668</v>
      </c>
      <c r="E202" s="9" t="s">
        <v>125</v>
      </c>
      <c r="F202" s="32" t="s">
        <v>126</v>
      </c>
      <c r="G202" s="7" t="s">
        <v>669</v>
      </c>
      <c r="H202" s="32" t="s">
        <v>670</v>
      </c>
      <c r="I202" s="31">
        <v>3168</v>
      </c>
    </row>
    <row r="203" spans="1:9" ht="47.25">
      <c r="A203" s="5">
        <v>44050</v>
      </c>
      <c r="B203" s="7">
        <f>HYPERLINK("https://my.zakupki.prom.ua/remote/dispatcher/state_purchase_view/18411233","UA-2020-08-10-000109-a")</f>
        <v>0</v>
      </c>
      <c r="C203" s="7" t="s">
        <v>671</v>
      </c>
      <c r="D203" s="7" t="s">
        <v>672</v>
      </c>
      <c r="E203" s="9" t="s">
        <v>125</v>
      </c>
      <c r="F203" s="32" t="s">
        <v>126</v>
      </c>
      <c r="G203" s="7" t="s">
        <v>673</v>
      </c>
      <c r="H203" s="32" t="s">
        <v>576</v>
      </c>
      <c r="I203" s="31">
        <v>46380.06</v>
      </c>
    </row>
    <row r="204" spans="1:9" ht="36">
      <c r="A204" s="5">
        <v>44050</v>
      </c>
      <c r="B204" s="34" t="s">
        <v>674</v>
      </c>
      <c r="C204" s="34" t="s">
        <v>675</v>
      </c>
      <c r="D204" s="34" t="s">
        <v>387</v>
      </c>
      <c r="E204" s="35" t="s">
        <v>131</v>
      </c>
      <c r="F204" s="36" t="s">
        <v>132</v>
      </c>
      <c r="G204" s="35" t="s">
        <v>676</v>
      </c>
      <c r="H204" s="36">
        <v>2900105939</v>
      </c>
      <c r="I204" s="37">
        <v>471</v>
      </c>
    </row>
    <row r="205" spans="1:9" ht="24.75">
      <c r="A205" s="5">
        <v>44050</v>
      </c>
      <c r="B205" s="5" t="s">
        <v>677</v>
      </c>
      <c r="C205" s="5" t="s">
        <v>678</v>
      </c>
      <c r="D205" s="5" t="s">
        <v>679</v>
      </c>
      <c r="E205" s="30" t="s">
        <v>185</v>
      </c>
      <c r="F205" s="11" t="s">
        <v>186</v>
      </c>
      <c r="G205" s="5" t="s">
        <v>680</v>
      </c>
      <c r="H205" s="11" t="s">
        <v>40</v>
      </c>
      <c r="I205" s="31">
        <v>586</v>
      </c>
    </row>
    <row r="206" spans="1:9" ht="58.5">
      <c r="A206" s="33">
        <v>44050</v>
      </c>
      <c r="B206" s="7">
        <f>HYPERLINK("https://my.zakupki.prom.ua/remote/dispatcher/state_purchase_view/18448184","UA-2020-08-11-002095-a")</f>
        <v>0</v>
      </c>
      <c r="C206" s="7" t="s">
        <v>681</v>
      </c>
      <c r="D206" s="7" t="s">
        <v>682</v>
      </c>
      <c r="E206" s="9" t="s">
        <v>125</v>
      </c>
      <c r="F206" s="32" t="s">
        <v>126</v>
      </c>
      <c r="G206" s="7" t="s">
        <v>683</v>
      </c>
      <c r="H206" s="32" t="s">
        <v>684</v>
      </c>
      <c r="I206" s="31">
        <v>1320</v>
      </c>
    </row>
    <row r="207" spans="1:9" ht="69.75">
      <c r="A207" s="5">
        <v>44053</v>
      </c>
      <c r="B207" s="7">
        <f>HYPERLINK("https://my.zakupki.prom.ua/remote/dispatcher/state_purchase_view/18447608","UA-2020-08-11-001932-a")</f>
        <v>0</v>
      </c>
      <c r="C207" s="7" t="s">
        <v>685</v>
      </c>
      <c r="D207" s="7" t="s">
        <v>686</v>
      </c>
      <c r="E207" s="9" t="s">
        <v>125</v>
      </c>
      <c r="F207" s="32" t="s">
        <v>126</v>
      </c>
      <c r="G207" s="7" t="s">
        <v>687</v>
      </c>
      <c r="H207" s="32" t="s">
        <v>684</v>
      </c>
      <c r="I207" s="31">
        <v>26932.5</v>
      </c>
    </row>
    <row r="208" spans="1:9" ht="69.75">
      <c r="A208" s="5">
        <v>44053</v>
      </c>
      <c r="B208" s="7">
        <f>HYPERLINK("https://my.zakupki.prom.ua/remote/dispatcher/state_purchase_view/18446260","UA-2020-08-11-001544-a")</f>
        <v>0</v>
      </c>
      <c r="C208" s="7" t="s">
        <v>688</v>
      </c>
      <c r="D208" s="7" t="s">
        <v>686</v>
      </c>
      <c r="E208" s="9" t="s">
        <v>125</v>
      </c>
      <c r="F208" s="32" t="s">
        <v>126</v>
      </c>
      <c r="G208" s="7" t="s">
        <v>687</v>
      </c>
      <c r="H208" s="32" t="s">
        <v>684</v>
      </c>
      <c r="I208" s="31">
        <v>15592.5</v>
      </c>
    </row>
    <row r="209" spans="1:9" ht="69.75">
      <c r="A209" s="5">
        <v>44053</v>
      </c>
      <c r="B209" s="7">
        <f>HYPERLINK("https://my.zakupki.prom.ua/remote/dispatcher/state_purchase_view/18444516","UA-2020-08-11-001082-a")</f>
        <v>0</v>
      </c>
      <c r="C209" s="7" t="s">
        <v>689</v>
      </c>
      <c r="D209" s="7" t="s">
        <v>686</v>
      </c>
      <c r="E209" s="9" t="s">
        <v>125</v>
      </c>
      <c r="F209" s="32" t="s">
        <v>126</v>
      </c>
      <c r="G209" s="7" t="s">
        <v>687</v>
      </c>
      <c r="H209" s="32" t="s">
        <v>690</v>
      </c>
      <c r="I209" s="31">
        <v>7087.5</v>
      </c>
    </row>
    <row r="210" spans="1:9" ht="36">
      <c r="A210" s="5">
        <v>44053</v>
      </c>
      <c r="B210" s="7">
        <f>HYPERLINK("https://my.zakupki.prom.ua/remote/dispatcher/state_purchase_view/18442790","UA-2020-08-11-000612-a")</f>
        <v>0</v>
      </c>
      <c r="C210" s="7" t="s">
        <v>691</v>
      </c>
      <c r="D210" s="7" t="s">
        <v>692</v>
      </c>
      <c r="E210" s="9" t="s">
        <v>125</v>
      </c>
      <c r="F210" s="32" t="s">
        <v>126</v>
      </c>
      <c r="G210" s="7" t="s">
        <v>693</v>
      </c>
      <c r="H210" s="32" t="s">
        <v>50</v>
      </c>
      <c r="I210" s="31">
        <v>1158</v>
      </c>
    </row>
    <row r="211" spans="1:9" ht="24.75">
      <c r="A211" s="5">
        <v>44053</v>
      </c>
      <c r="B211" s="5" t="s">
        <v>694</v>
      </c>
      <c r="C211" s="5" t="s">
        <v>695</v>
      </c>
      <c r="D211" s="5" t="s">
        <v>696</v>
      </c>
      <c r="E211" s="30" t="s">
        <v>185</v>
      </c>
      <c r="F211" s="11" t="s">
        <v>186</v>
      </c>
      <c r="G211" s="5" t="s">
        <v>680</v>
      </c>
      <c r="H211" s="11" t="s">
        <v>40</v>
      </c>
      <c r="I211" s="31">
        <v>526.02</v>
      </c>
    </row>
    <row r="212" spans="1:9" ht="36">
      <c r="A212" s="33">
        <v>44053</v>
      </c>
      <c r="B212" s="34" t="s">
        <v>697</v>
      </c>
      <c r="C212" s="34" t="s">
        <v>698</v>
      </c>
      <c r="D212" s="34" t="s">
        <v>413</v>
      </c>
      <c r="E212" s="35" t="s">
        <v>131</v>
      </c>
      <c r="F212" s="36" t="s">
        <v>132</v>
      </c>
      <c r="G212" s="35" t="s">
        <v>699</v>
      </c>
      <c r="H212" s="36">
        <v>2795800259</v>
      </c>
      <c r="I212" s="37">
        <v>510</v>
      </c>
    </row>
    <row r="213" spans="1:9" ht="24.75">
      <c r="A213" s="20">
        <v>44053</v>
      </c>
      <c r="B213" s="21" t="s">
        <v>700</v>
      </c>
      <c r="C213" s="21" t="s">
        <v>525</v>
      </c>
      <c r="D213" s="21" t="s">
        <v>205</v>
      </c>
      <c r="E213" s="21" t="s">
        <v>76</v>
      </c>
      <c r="F213" s="22" t="s">
        <v>77</v>
      </c>
      <c r="G213" s="21" t="s">
        <v>701</v>
      </c>
      <c r="H213" s="22" t="s">
        <v>207</v>
      </c>
      <c r="I213" s="23">
        <v>49972.91</v>
      </c>
    </row>
    <row r="214" spans="1:9" ht="36">
      <c r="A214" s="20">
        <v>44053</v>
      </c>
      <c r="B214" s="21" t="s">
        <v>702</v>
      </c>
      <c r="C214" s="21" t="s">
        <v>525</v>
      </c>
      <c r="D214" s="21" t="s">
        <v>703</v>
      </c>
      <c r="E214" s="21" t="s">
        <v>76</v>
      </c>
      <c r="F214" s="22" t="s">
        <v>77</v>
      </c>
      <c r="G214" s="21" t="s">
        <v>704</v>
      </c>
      <c r="H214" s="22" t="s">
        <v>705</v>
      </c>
      <c r="I214" s="23">
        <v>34979.4</v>
      </c>
    </row>
    <row r="215" spans="1:9" ht="24.75">
      <c r="A215" s="24">
        <v>44053</v>
      </c>
      <c r="B215" s="25" t="s">
        <v>706</v>
      </c>
      <c r="C215" s="25" t="s">
        <v>707</v>
      </c>
      <c r="D215" s="25" t="s">
        <v>104</v>
      </c>
      <c r="E215" s="26" t="s">
        <v>99</v>
      </c>
      <c r="F215" s="27" t="s">
        <v>100</v>
      </c>
      <c r="G215" s="25" t="s">
        <v>105</v>
      </c>
      <c r="H215" s="28">
        <v>31222520</v>
      </c>
      <c r="I215" s="29">
        <v>3150</v>
      </c>
    </row>
    <row r="216" spans="1:9" ht="47.25">
      <c r="A216" s="5">
        <v>44054</v>
      </c>
      <c r="B216" s="19" t="s">
        <v>708</v>
      </c>
      <c r="C216" s="7" t="s">
        <v>709</v>
      </c>
      <c r="D216" s="8" t="s">
        <v>710</v>
      </c>
      <c r="E216" s="9" t="s">
        <v>12</v>
      </c>
      <c r="F216" s="10">
        <v>3341351</v>
      </c>
      <c r="G216" s="8" t="s">
        <v>711</v>
      </c>
      <c r="H216" s="11" t="s">
        <v>712</v>
      </c>
      <c r="I216" s="12">
        <v>1506</v>
      </c>
    </row>
    <row r="217" spans="1:9" ht="47.25">
      <c r="A217" s="5">
        <v>44054</v>
      </c>
      <c r="B217" s="7">
        <f>HYPERLINK("https://my.zakupki.prom.ua/remote/dispatcher/state_purchase_view/18533989","UA-2020-08-13-007014-a")</f>
        <v>0</v>
      </c>
      <c r="C217" s="7" t="s">
        <v>713</v>
      </c>
      <c r="D217" s="7" t="s">
        <v>714</v>
      </c>
      <c r="E217" s="9" t="s">
        <v>125</v>
      </c>
      <c r="F217" s="32" t="s">
        <v>126</v>
      </c>
      <c r="G217" s="7" t="s">
        <v>715</v>
      </c>
      <c r="H217" s="32" t="s">
        <v>716</v>
      </c>
      <c r="I217" s="31">
        <v>15232</v>
      </c>
    </row>
    <row r="218" spans="1:9" ht="47.25">
      <c r="A218" s="5">
        <v>44054</v>
      </c>
      <c r="B218" s="7">
        <f>HYPERLINK("https://my.zakupki.prom.ua/remote/dispatcher/state_purchase_view/18533349","UA-2020-08-13-006847-a")</f>
        <v>0</v>
      </c>
      <c r="C218" s="7" t="s">
        <v>717</v>
      </c>
      <c r="D218" s="7" t="s">
        <v>718</v>
      </c>
      <c r="E218" s="9" t="s">
        <v>125</v>
      </c>
      <c r="F218" s="32" t="s">
        <v>126</v>
      </c>
      <c r="G218" s="7" t="s">
        <v>719</v>
      </c>
      <c r="H218" s="32" t="s">
        <v>720</v>
      </c>
      <c r="I218" s="31">
        <v>2592</v>
      </c>
    </row>
    <row r="219" spans="1:9" ht="47.25">
      <c r="A219" s="5">
        <v>44054</v>
      </c>
      <c r="B219" s="7">
        <f>HYPERLINK("https://my.zakupki.prom.ua/remote/dispatcher/state_purchase_view/18532887","UA-2020-08-13-006727-a")</f>
        <v>0</v>
      </c>
      <c r="C219" s="7" t="s">
        <v>721</v>
      </c>
      <c r="D219" s="7" t="s">
        <v>722</v>
      </c>
      <c r="E219" s="9" t="s">
        <v>125</v>
      </c>
      <c r="F219" s="32" t="s">
        <v>126</v>
      </c>
      <c r="G219" s="7" t="s">
        <v>723</v>
      </c>
      <c r="H219" s="32" t="s">
        <v>724</v>
      </c>
      <c r="I219" s="31">
        <v>16100</v>
      </c>
    </row>
    <row r="220" spans="1:9" ht="81">
      <c r="A220" s="5">
        <v>44054</v>
      </c>
      <c r="B220" s="7">
        <f>HYPERLINK("https://my.zakupki.prom.ua/remote/dispatcher/state_purchase_view/18531629","UA-2020-08-13-006345-a")</f>
        <v>0</v>
      </c>
      <c r="C220" s="7" t="s">
        <v>725</v>
      </c>
      <c r="D220" s="7" t="s">
        <v>722</v>
      </c>
      <c r="E220" s="9" t="s">
        <v>125</v>
      </c>
      <c r="F220" s="32" t="s">
        <v>126</v>
      </c>
      <c r="G220" s="7" t="s">
        <v>726</v>
      </c>
      <c r="H220" s="32" t="s">
        <v>727</v>
      </c>
      <c r="I220" s="31">
        <v>3780</v>
      </c>
    </row>
    <row r="221" spans="1:9" ht="47.25">
      <c r="A221" s="5">
        <v>44054</v>
      </c>
      <c r="B221" s="7">
        <f>HYPERLINK("https://my.zakupki.prom.ua/remote/dispatcher/state_purchase_view/18508923","UA-2020-08-13-000145-a")</f>
        <v>0</v>
      </c>
      <c r="C221" s="7" t="s">
        <v>728</v>
      </c>
      <c r="D221" s="7" t="s">
        <v>729</v>
      </c>
      <c r="E221" s="9" t="s">
        <v>125</v>
      </c>
      <c r="F221" s="32" t="s">
        <v>126</v>
      </c>
      <c r="G221" s="7" t="s">
        <v>730</v>
      </c>
      <c r="H221" s="32" t="s">
        <v>731</v>
      </c>
      <c r="I221" s="31">
        <v>6975</v>
      </c>
    </row>
    <row r="222" spans="1:9" ht="24.75">
      <c r="A222" s="20">
        <v>44054</v>
      </c>
      <c r="B222" s="21" t="s">
        <v>732</v>
      </c>
      <c r="C222" s="21" t="s">
        <v>74</v>
      </c>
      <c r="D222" s="21" t="s">
        <v>733</v>
      </c>
      <c r="E222" s="21" t="s">
        <v>76</v>
      </c>
      <c r="F222" s="22" t="s">
        <v>77</v>
      </c>
      <c r="G222" s="21" t="s">
        <v>701</v>
      </c>
      <c r="H222" s="22" t="s">
        <v>207</v>
      </c>
      <c r="I222" s="23">
        <v>720</v>
      </c>
    </row>
    <row r="223" spans="1:9" ht="58.5">
      <c r="A223" s="20">
        <v>44054</v>
      </c>
      <c r="B223" s="21" t="s">
        <v>732</v>
      </c>
      <c r="C223" s="21" t="s">
        <v>74</v>
      </c>
      <c r="D223" s="21" t="s">
        <v>734</v>
      </c>
      <c r="E223" s="21" t="s">
        <v>76</v>
      </c>
      <c r="F223" s="22" t="s">
        <v>77</v>
      </c>
      <c r="G223" s="21" t="s">
        <v>701</v>
      </c>
      <c r="H223" s="22" t="s">
        <v>207</v>
      </c>
      <c r="I223" s="23">
        <v>342.4</v>
      </c>
    </row>
    <row r="224" spans="1:9" ht="36">
      <c r="A224" s="5">
        <v>44055</v>
      </c>
      <c r="B224" s="19" t="s">
        <v>735</v>
      </c>
      <c r="C224" s="7" t="s">
        <v>736</v>
      </c>
      <c r="D224" s="8" t="s">
        <v>737</v>
      </c>
      <c r="E224" s="9" t="s">
        <v>12</v>
      </c>
      <c r="F224" s="10">
        <v>3341351</v>
      </c>
      <c r="G224" s="8" t="s">
        <v>738</v>
      </c>
      <c r="H224" s="11" t="s">
        <v>739</v>
      </c>
      <c r="I224" s="12">
        <v>2880</v>
      </c>
    </row>
    <row r="225" spans="1:9" ht="58.5">
      <c r="A225" s="33">
        <v>44055</v>
      </c>
      <c r="B225" s="5" t="s">
        <v>740</v>
      </c>
      <c r="C225" s="5" t="s">
        <v>741</v>
      </c>
      <c r="D225" s="5" t="s">
        <v>742</v>
      </c>
      <c r="E225" s="30" t="s">
        <v>185</v>
      </c>
      <c r="F225" s="11" t="s">
        <v>186</v>
      </c>
      <c r="G225" s="5" t="s">
        <v>743</v>
      </c>
      <c r="H225" s="11" t="s">
        <v>157</v>
      </c>
      <c r="I225" s="31">
        <v>3300</v>
      </c>
    </row>
    <row r="226" spans="1:9" ht="58.5">
      <c r="A226" s="5">
        <v>44056</v>
      </c>
      <c r="B226" s="19" t="s">
        <v>744</v>
      </c>
      <c r="C226" s="7" t="s">
        <v>745</v>
      </c>
      <c r="D226" s="8" t="s">
        <v>746</v>
      </c>
      <c r="E226" s="9" t="s">
        <v>12</v>
      </c>
      <c r="F226" s="10">
        <v>3341351</v>
      </c>
      <c r="G226" s="8" t="s">
        <v>747</v>
      </c>
      <c r="H226" s="11" t="s">
        <v>482</v>
      </c>
      <c r="I226" s="12">
        <v>432</v>
      </c>
    </row>
    <row r="227" spans="1:9" ht="36">
      <c r="A227" s="5">
        <v>44056</v>
      </c>
      <c r="B227" s="19" t="s">
        <v>748</v>
      </c>
      <c r="C227" s="7" t="s">
        <v>749</v>
      </c>
      <c r="D227" s="8" t="s">
        <v>750</v>
      </c>
      <c r="E227" s="9" t="s">
        <v>12</v>
      </c>
      <c r="F227" s="10">
        <v>3341351</v>
      </c>
      <c r="G227" s="8" t="s">
        <v>751</v>
      </c>
      <c r="H227" s="11" t="s">
        <v>752</v>
      </c>
      <c r="I227" s="12">
        <v>6900</v>
      </c>
    </row>
    <row r="228" spans="1:9" ht="47.25">
      <c r="A228" s="5">
        <v>44056</v>
      </c>
      <c r="B228" s="19" t="s">
        <v>753</v>
      </c>
      <c r="C228" s="7" t="s">
        <v>754</v>
      </c>
      <c r="D228" s="8" t="s">
        <v>746</v>
      </c>
      <c r="E228" s="9" t="s">
        <v>12</v>
      </c>
      <c r="F228" s="10">
        <v>3341351</v>
      </c>
      <c r="G228" s="8" t="s">
        <v>747</v>
      </c>
      <c r="H228" s="11" t="s">
        <v>482</v>
      </c>
      <c r="I228" s="12">
        <v>1296</v>
      </c>
    </row>
    <row r="229" spans="1:9" ht="81">
      <c r="A229" s="5">
        <v>44056</v>
      </c>
      <c r="B229" s="7">
        <f>HYPERLINK("https://my.zakupki.prom.ua/remote/dispatcher/state_purchase_view/18588648","UA-2020-08-17-003949-a")</f>
        <v>0</v>
      </c>
      <c r="C229" s="7" t="s">
        <v>755</v>
      </c>
      <c r="D229" s="7" t="s">
        <v>668</v>
      </c>
      <c r="E229" s="9" t="s">
        <v>125</v>
      </c>
      <c r="F229" s="32" t="s">
        <v>126</v>
      </c>
      <c r="G229" s="7" t="s">
        <v>669</v>
      </c>
      <c r="H229" s="32" t="s">
        <v>756</v>
      </c>
      <c r="I229" s="31">
        <v>511.2</v>
      </c>
    </row>
    <row r="230" spans="1:9" ht="36">
      <c r="A230" s="5">
        <v>44056</v>
      </c>
      <c r="B230" s="34" t="s">
        <v>757</v>
      </c>
      <c r="C230" s="34" t="s">
        <v>758</v>
      </c>
      <c r="D230" s="34" t="s">
        <v>369</v>
      </c>
      <c r="E230" s="35" t="s">
        <v>131</v>
      </c>
      <c r="F230" s="36" t="s">
        <v>132</v>
      </c>
      <c r="G230" s="35" t="s">
        <v>759</v>
      </c>
      <c r="H230" s="36">
        <v>41428412</v>
      </c>
      <c r="I230" s="37">
        <v>14023.2</v>
      </c>
    </row>
    <row r="231" spans="1:9" ht="36">
      <c r="A231" s="5">
        <v>44056</v>
      </c>
      <c r="B231" s="19" t="s">
        <v>760</v>
      </c>
      <c r="C231" s="7" t="s">
        <v>761</v>
      </c>
      <c r="D231" s="8" t="s">
        <v>762</v>
      </c>
      <c r="E231" s="9" t="s">
        <v>12</v>
      </c>
      <c r="F231" s="10">
        <v>3341351</v>
      </c>
      <c r="G231" s="8" t="s">
        <v>763</v>
      </c>
      <c r="H231" s="11" t="s">
        <v>764</v>
      </c>
      <c r="I231" s="12">
        <v>1710</v>
      </c>
    </row>
    <row r="232" spans="1:9" ht="47.25">
      <c r="A232" s="20">
        <v>44056</v>
      </c>
      <c r="B232" s="21" t="s">
        <v>765</v>
      </c>
      <c r="C232" s="21" t="s">
        <v>525</v>
      </c>
      <c r="D232" s="21" t="s">
        <v>526</v>
      </c>
      <c r="E232" s="21" t="s">
        <v>76</v>
      </c>
      <c r="F232" s="22" t="s">
        <v>77</v>
      </c>
      <c r="G232" s="21" t="s">
        <v>766</v>
      </c>
      <c r="H232" s="22" t="s">
        <v>767</v>
      </c>
      <c r="I232" s="23">
        <v>12520</v>
      </c>
    </row>
    <row r="233" spans="1:9" ht="69.75">
      <c r="A233" s="5">
        <v>44057</v>
      </c>
      <c r="B233" s="19" t="s">
        <v>768</v>
      </c>
      <c r="C233" s="7" t="s">
        <v>769</v>
      </c>
      <c r="D233" s="8" t="s">
        <v>770</v>
      </c>
      <c r="E233" s="9" t="s">
        <v>12</v>
      </c>
      <c r="F233" s="10">
        <v>3341351</v>
      </c>
      <c r="G233" s="8" t="s">
        <v>771</v>
      </c>
      <c r="H233" s="11" t="s">
        <v>772</v>
      </c>
      <c r="I233" s="12">
        <v>3000</v>
      </c>
    </row>
    <row r="234" spans="1:9" ht="47.25">
      <c r="A234" s="5">
        <v>44057</v>
      </c>
      <c r="B234" s="19" t="s">
        <v>773</v>
      </c>
      <c r="C234" s="7" t="s">
        <v>774</v>
      </c>
      <c r="D234" s="8" t="s">
        <v>775</v>
      </c>
      <c r="E234" s="9" t="s">
        <v>12</v>
      </c>
      <c r="F234" s="10">
        <v>3341351</v>
      </c>
      <c r="G234" s="8" t="s">
        <v>771</v>
      </c>
      <c r="H234" s="11" t="s">
        <v>772</v>
      </c>
      <c r="I234" s="12">
        <v>150</v>
      </c>
    </row>
    <row r="235" spans="1:9" ht="24.75">
      <c r="A235" s="24">
        <v>44057</v>
      </c>
      <c r="B235" s="25" t="s">
        <v>776</v>
      </c>
      <c r="C235" s="25" t="s">
        <v>777</v>
      </c>
      <c r="D235" s="25" t="s">
        <v>104</v>
      </c>
      <c r="E235" s="26" t="s">
        <v>99</v>
      </c>
      <c r="F235" s="27" t="s">
        <v>100</v>
      </c>
      <c r="G235" s="25" t="s">
        <v>105</v>
      </c>
      <c r="H235" s="28">
        <v>31222520</v>
      </c>
      <c r="I235" s="29">
        <v>28000</v>
      </c>
    </row>
    <row r="236" spans="1:9" ht="24.75">
      <c r="A236" s="24">
        <v>44057</v>
      </c>
      <c r="B236" s="25" t="s">
        <v>778</v>
      </c>
      <c r="C236" s="25" t="s">
        <v>779</v>
      </c>
      <c r="D236" s="25" t="s">
        <v>387</v>
      </c>
      <c r="E236" s="26" t="s">
        <v>99</v>
      </c>
      <c r="F236" s="27" t="s">
        <v>100</v>
      </c>
      <c r="G236" s="25" t="s">
        <v>105</v>
      </c>
      <c r="H236" s="28">
        <v>31222520</v>
      </c>
      <c r="I236" s="29">
        <v>1700</v>
      </c>
    </row>
    <row r="237" spans="1:9" ht="36">
      <c r="A237" s="5">
        <v>44060</v>
      </c>
      <c r="B237" s="19" t="s">
        <v>780</v>
      </c>
      <c r="C237" s="7" t="s">
        <v>781</v>
      </c>
      <c r="D237" s="8" t="s">
        <v>782</v>
      </c>
      <c r="E237" s="9" t="s">
        <v>12</v>
      </c>
      <c r="F237" s="10">
        <v>3341351</v>
      </c>
      <c r="G237" s="8" t="s">
        <v>783</v>
      </c>
      <c r="H237" s="11" t="s">
        <v>784</v>
      </c>
      <c r="I237" s="12">
        <v>49000</v>
      </c>
    </row>
    <row r="238" spans="1:9" ht="36">
      <c r="A238" s="5">
        <v>44060</v>
      </c>
      <c r="B238" s="19" t="s">
        <v>785</v>
      </c>
      <c r="C238" s="7" t="s">
        <v>786</v>
      </c>
      <c r="D238" s="8" t="s">
        <v>787</v>
      </c>
      <c r="E238" s="9" t="s">
        <v>12</v>
      </c>
      <c r="F238" s="10">
        <v>3341351</v>
      </c>
      <c r="G238" s="8" t="s">
        <v>788</v>
      </c>
      <c r="H238" s="11" t="s">
        <v>789</v>
      </c>
      <c r="I238" s="12">
        <v>10000</v>
      </c>
    </row>
    <row r="239" spans="1:9" ht="24.75">
      <c r="A239" s="5">
        <v>44060</v>
      </c>
      <c r="B239" s="7" t="s">
        <v>790</v>
      </c>
      <c r="C239" s="7" t="s">
        <v>564</v>
      </c>
      <c r="D239" s="8" t="s">
        <v>791</v>
      </c>
      <c r="E239" s="8" t="s">
        <v>566</v>
      </c>
      <c r="F239" s="11" t="s">
        <v>567</v>
      </c>
      <c r="G239" s="8" t="s">
        <v>116</v>
      </c>
      <c r="H239" s="11" t="s">
        <v>117</v>
      </c>
      <c r="I239" s="47">
        <v>2144</v>
      </c>
    </row>
    <row r="240" spans="1:9" ht="47.25">
      <c r="A240" s="5">
        <v>44060</v>
      </c>
      <c r="B240" s="7">
        <f>HYPERLINK("https://my.zakupki.prom.ua/remote/dispatcher/state_purchase_view/18648593","UA-2020-08-19-001995-a")</f>
        <v>0</v>
      </c>
      <c r="C240" s="7" t="s">
        <v>792</v>
      </c>
      <c r="D240" s="7" t="s">
        <v>793</v>
      </c>
      <c r="E240" s="9" t="s">
        <v>125</v>
      </c>
      <c r="F240" s="32" t="s">
        <v>126</v>
      </c>
      <c r="G240" s="7" t="s">
        <v>719</v>
      </c>
      <c r="H240" s="32" t="s">
        <v>794</v>
      </c>
      <c r="I240" s="31">
        <v>2592</v>
      </c>
    </row>
    <row r="241" spans="1:9" ht="24.75">
      <c r="A241" s="33">
        <v>44060</v>
      </c>
      <c r="B241" s="7">
        <f>HYPERLINK("https://my.zakupki.prom.ua/remote/dispatcher/state_purchase_view/18644106","UA-2020-08-19-000688-a")</f>
        <v>0</v>
      </c>
      <c r="C241" s="7" t="s">
        <v>795</v>
      </c>
      <c r="D241" s="7" t="s">
        <v>796</v>
      </c>
      <c r="E241" s="9" t="s">
        <v>125</v>
      </c>
      <c r="F241" s="32" t="s">
        <v>126</v>
      </c>
      <c r="G241" s="7" t="s">
        <v>797</v>
      </c>
      <c r="H241" s="32" t="s">
        <v>798</v>
      </c>
      <c r="I241" s="31">
        <v>1358.1</v>
      </c>
    </row>
    <row r="242" spans="1:9" ht="36">
      <c r="A242" s="20">
        <v>44060</v>
      </c>
      <c r="B242" s="21" t="s">
        <v>799</v>
      </c>
      <c r="C242" s="21" t="s">
        <v>74</v>
      </c>
      <c r="D242" s="21" t="s">
        <v>800</v>
      </c>
      <c r="E242" s="21" t="s">
        <v>76</v>
      </c>
      <c r="F242" s="22" t="s">
        <v>77</v>
      </c>
      <c r="G242" s="21" t="s">
        <v>801</v>
      </c>
      <c r="H242" s="22" t="s">
        <v>802</v>
      </c>
      <c r="I242" s="23">
        <v>824</v>
      </c>
    </row>
    <row r="243" spans="1:9" ht="24.75">
      <c r="A243" s="20">
        <v>44060</v>
      </c>
      <c r="B243" s="21" t="s">
        <v>803</v>
      </c>
      <c r="C243" s="21" t="s">
        <v>74</v>
      </c>
      <c r="D243" s="21" t="s">
        <v>804</v>
      </c>
      <c r="E243" s="21" t="s">
        <v>76</v>
      </c>
      <c r="F243" s="22" t="s">
        <v>77</v>
      </c>
      <c r="G243" s="21" t="s">
        <v>801</v>
      </c>
      <c r="H243" s="22" t="s">
        <v>802</v>
      </c>
      <c r="I243" s="23">
        <v>495</v>
      </c>
    </row>
    <row r="244" spans="1:9" ht="47.25">
      <c r="A244" s="20">
        <v>44060</v>
      </c>
      <c r="B244" s="21" t="s">
        <v>805</v>
      </c>
      <c r="C244" s="21" t="s">
        <v>74</v>
      </c>
      <c r="D244" s="21" t="s">
        <v>806</v>
      </c>
      <c r="E244" s="21" t="s">
        <v>76</v>
      </c>
      <c r="F244" s="22" t="s">
        <v>77</v>
      </c>
      <c r="G244" s="21" t="s">
        <v>801</v>
      </c>
      <c r="H244" s="22" t="s">
        <v>802</v>
      </c>
      <c r="I244" s="23">
        <v>945</v>
      </c>
    </row>
    <row r="245" spans="1:9" ht="24.75">
      <c r="A245" s="20">
        <v>44060</v>
      </c>
      <c r="B245" s="21" t="s">
        <v>807</v>
      </c>
      <c r="C245" s="21" t="s">
        <v>74</v>
      </c>
      <c r="D245" s="21" t="s">
        <v>808</v>
      </c>
      <c r="E245" s="21" t="s">
        <v>76</v>
      </c>
      <c r="F245" s="22" t="s">
        <v>77</v>
      </c>
      <c r="G245" s="21" t="s">
        <v>801</v>
      </c>
      <c r="H245" s="22" t="s">
        <v>802</v>
      </c>
      <c r="I245" s="23">
        <v>1430.91</v>
      </c>
    </row>
    <row r="246" spans="1:9" ht="36">
      <c r="A246" s="20">
        <v>44060</v>
      </c>
      <c r="B246" s="21" t="s">
        <v>807</v>
      </c>
      <c r="C246" s="21" t="s">
        <v>74</v>
      </c>
      <c r="D246" s="21" t="s">
        <v>809</v>
      </c>
      <c r="E246" s="21" t="s">
        <v>76</v>
      </c>
      <c r="F246" s="22" t="s">
        <v>77</v>
      </c>
      <c r="G246" s="21" t="s">
        <v>801</v>
      </c>
      <c r="H246" s="22" t="s">
        <v>802</v>
      </c>
      <c r="I246" s="23">
        <v>804.78</v>
      </c>
    </row>
    <row r="247" spans="1:9" ht="92.25">
      <c r="A247" s="5">
        <v>44061</v>
      </c>
      <c r="B247" s="7">
        <f>HYPERLINK("https://my.zakupki.prom.ua/remote/dispatcher/state_purchase_view/18643667","UA-2020-08-19-000582-a")</f>
        <v>0</v>
      </c>
      <c r="C247" s="7" t="s">
        <v>810</v>
      </c>
      <c r="D247" s="7" t="s">
        <v>811</v>
      </c>
      <c r="E247" s="9" t="s">
        <v>125</v>
      </c>
      <c r="F247" s="32" t="s">
        <v>126</v>
      </c>
      <c r="G247" s="7" t="s">
        <v>812</v>
      </c>
      <c r="H247" s="32" t="s">
        <v>666</v>
      </c>
      <c r="I247" s="31">
        <v>1279.4</v>
      </c>
    </row>
    <row r="248" spans="1:9" ht="36">
      <c r="A248" s="5">
        <v>44061</v>
      </c>
      <c r="B248" s="34" t="s">
        <v>813</v>
      </c>
      <c r="C248" s="34" t="s">
        <v>814</v>
      </c>
      <c r="D248" s="34" t="s">
        <v>203</v>
      </c>
      <c r="E248" s="35" t="s">
        <v>131</v>
      </c>
      <c r="F248" s="36" t="s">
        <v>132</v>
      </c>
      <c r="G248" s="35" t="s">
        <v>815</v>
      </c>
      <c r="H248" s="36">
        <v>36549406</v>
      </c>
      <c r="I248" s="37">
        <v>3000</v>
      </c>
    </row>
    <row r="249" spans="1:9" ht="36">
      <c r="A249" s="5">
        <v>44061</v>
      </c>
      <c r="B249" s="5" t="s">
        <v>816</v>
      </c>
      <c r="C249" s="5" t="s">
        <v>817</v>
      </c>
      <c r="D249" s="5" t="s">
        <v>818</v>
      </c>
      <c r="E249" s="30" t="s">
        <v>185</v>
      </c>
      <c r="F249" s="11" t="s">
        <v>186</v>
      </c>
      <c r="G249" s="5" t="s">
        <v>819</v>
      </c>
      <c r="H249" s="11" t="s">
        <v>820</v>
      </c>
      <c r="I249" s="31">
        <v>1860</v>
      </c>
    </row>
    <row r="250" spans="1:9" ht="36">
      <c r="A250" s="5">
        <v>44061</v>
      </c>
      <c r="B250" s="5" t="s">
        <v>821</v>
      </c>
      <c r="C250" s="5" t="s">
        <v>822</v>
      </c>
      <c r="D250" s="5" t="s">
        <v>823</v>
      </c>
      <c r="E250" s="30" t="s">
        <v>185</v>
      </c>
      <c r="F250" s="11" t="s">
        <v>186</v>
      </c>
      <c r="G250" s="8" t="s">
        <v>824</v>
      </c>
      <c r="H250" s="11" t="s">
        <v>825</v>
      </c>
      <c r="I250" s="31">
        <v>1800</v>
      </c>
    </row>
    <row r="251" spans="1:9" ht="58.5">
      <c r="A251" s="5">
        <v>44061</v>
      </c>
      <c r="B251" s="5" t="s">
        <v>826</v>
      </c>
      <c r="C251" s="5" t="s">
        <v>827</v>
      </c>
      <c r="D251" s="5" t="s">
        <v>791</v>
      </c>
      <c r="E251" s="30" t="s">
        <v>185</v>
      </c>
      <c r="F251" s="11" t="s">
        <v>186</v>
      </c>
      <c r="G251" s="8" t="s">
        <v>116</v>
      </c>
      <c r="H251" s="11" t="s">
        <v>117</v>
      </c>
      <c r="I251" s="31">
        <v>2000</v>
      </c>
    </row>
    <row r="252" spans="1:9" ht="47.25">
      <c r="A252" s="5">
        <v>44061</v>
      </c>
      <c r="B252" s="5" t="s">
        <v>828</v>
      </c>
      <c r="C252" s="5" t="s">
        <v>829</v>
      </c>
      <c r="D252" s="5" t="s">
        <v>830</v>
      </c>
      <c r="E252" s="30" t="s">
        <v>185</v>
      </c>
      <c r="F252" s="11" t="s">
        <v>186</v>
      </c>
      <c r="G252" s="8" t="s">
        <v>831</v>
      </c>
      <c r="H252" s="11" t="s">
        <v>72</v>
      </c>
      <c r="I252" s="31">
        <v>9000</v>
      </c>
    </row>
    <row r="253" spans="1:9" ht="36">
      <c r="A253" s="5">
        <v>44062</v>
      </c>
      <c r="B253" s="7">
        <f>HYPERLINK("https://my.zakupki.prom.ua/remote/dispatcher/state_purchase_view/18715137","UA-2020-08-21-001147-a")</f>
        <v>0</v>
      </c>
      <c r="C253" s="7" t="s">
        <v>832</v>
      </c>
      <c r="D253" s="7" t="s">
        <v>444</v>
      </c>
      <c r="E253" s="9" t="s">
        <v>125</v>
      </c>
      <c r="F253" s="32" t="s">
        <v>126</v>
      </c>
      <c r="G253" s="7" t="s">
        <v>293</v>
      </c>
      <c r="H253" s="32" t="s">
        <v>716</v>
      </c>
      <c r="I253" s="31">
        <v>2811</v>
      </c>
    </row>
    <row r="254" spans="1:9" ht="36">
      <c r="A254" s="5">
        <v>44062</v>
      </c>
      <c r="B254" s="34" t="s">
        <v>833</v>
      </c>
      <c r="C254" s="34" t="s">
        <v>202</v>
      </c>
      <c r="D254" s="34" t="s">
        <v>203</v>
      </c>
      <c r="E254" s="35" t="s">
        <v>131</v>
      </c>
      <c r="F254" s="36" t="s">
        <v>132</v>
      </c>
      <c r="G254" s="35" t="s">
        <v>494</v>
      </c>
      <c r="H254" s="36">
        <v>1963512742</v>
      </c>
      <c r="I254" s="37">
        <v>2537</v>
      </c>
    </row>
    <row r="255" spans="1:9" ht="36">
      <c r="A255" s="5">
        <v>44062</v>
      </c>
      <c r="B255" s="34" t="s">
        <v>834</v>
      </c>
      <c r="C255" s="34" t="s">
        <v>835</v>
      </c>
      <c r="D255" s="34" t="s">
        <v>203</v>
      </c>
      <c r="E255" s="35" t="s">
        <v>131</v>
      </c>
      <c r="F255" s="36" t="s">
        <v>132</v>
      </c>
      <c r="G255" s="35" t="s">
        <v>494</v>
      </c>
      <c r="H255" s="36">
        <v>1963512742</v>
      </c>
      <c r="I255" s="37">
        <v>7860</v>
      </c>
    </row>
    <row r="256" spans="1:9" ht="103.5">
      <c r="A256" s="33">
        <v>44062</v>
      </c>
      <c r="B256" s="19" t="s">
        <v>836</v>
      </c>
      <c r="C256" s="7" t="s">
        <v>837</v>
      </c>
      <c r="D256" s="8" t="s">
        <v>636</v>
      </c>
      <c r="E256" s="9" t="s">
        <v>12</v>
      </c>
      <c r="F256" s="10">
        <v>3341351</v>
      </c>
      <c r="G256" s="8" t="s">
        <v>637</v>
      </c>
      <c r="H256" s="11" t="s">
        <v>557</v>
      </c>
      <c r="I256" s="12">
        <v>3118.38</v>
      </c>
    </row>
    <row r="257" spans="1:9" ht="36">
      <c r="A257" s="24">
        <v>44062</v>
      </c>
      <c r="B257" s="25" t="s">
        <v>838</v>
      </c>
      <c r="C257" s="25" t="s">
        <v>839</v>
      </c>
      <c r="D257" s="25" t="s">
        <v>840</v>
      </c>
      <c r="E257" s="26" t="s">
        <v>99</v>
      </c>
      <c r="F257" s="27" t="s">
        <v>100</v>
      </c>
      <c r="G257" s="25" t="s">
        <v>841</v>
      </c>
      <c r="H257" s="28">
        <v>3039917031</v>
      </c>
      <c r="I257" s="29">
        <v>5000</v>
      </c>
    </row>
    <row r="258" spans="1:9" ht="81">
      <c r="A258" s="5">
        <v>44063</v>
      </c>
      <c r="B258" s="19" t="s">
        <v>842</v>
      </c>
      <c r="C258" s="7" t="s">
        <v>843</v>
      </c>
      <c r="D258" s="8" t="s">
        <v>636</v>
      </c>
      <c r="E258" s="9" t="s">
        <v>12</v>
      </c>
      <c r="F258" s="10">
        <v>3341351</v>
      </c>
      <c r="G258" s="8" t="s">
        <v>637</v>
      </c>
      <c r="H258" s="11" t="s">
        <v>557</v>
      </c>
      <c r="I258" s="12">
        <v>1134.3</v>
      </c>
    </row>
    <row r="259" spans="1:9" ht="69.75">
      <c r="A259" s="5">
        <v>44063</v>
      </c>
      <c r="B259" s="19" t="s">
        <v>844</v>
      </c>
      <c r="C259" s="7" t="s">
        <v>845</v>
      </c>
      <c r="D259" s="8" t="s">
        <v>636</v>
      </c>
      <c r="E259" s="9" t="s">
        <v>12</v>
      </c>
      <c r="F259" s="10">
        <v>3341351</v>
      </c>
      <c r="G259" s="8" t="s">
        <v>637</v>
      </c>
      <c r="H259" s="11" t="s">
        <v>557</v>
      </c>
      <c r="I259" s="12">
        <v>650.88</v>
      </c>
    </row>
    <row r="260" spans="1:9" ht="24.75">
      <c r="A260" s="5">
        <v>44063</v>
      </c>
      <c r="B260" s="7">
        <f>HYPERLINK("https://my.zakupki.prom.ua/remote/dispatcher/state_purchase_view/18805255","UA-2020-08-26-007954-a")</f>
        <v>0</v>
      </c>
      <c r="C260" s="7" t="s">
        <v>846</v>
      </c>
      <c r="D260" s="7" t="s">
        <v>847</v>
      </c>
      <c r="E260" s="9" t="s">
        <v>125</v>
      </c>
      <c r="F260" s="32" t="s">
        <v>126</v>
      </c>
      <c r="G260" s="7" t="s">
        <v>848</v>
      </c>
      <c r="H260" s="32" t="s">
        <v>849</v>
      </c>
      <c r="I260" s="31">
        <v>3300</v>
      </c>
    </row>
    <row r="261" spans="1:9" ht="36">
      <c r="A261" s="5">
        <v>44063</v>
      </c>
      <c r="B261" s="7">
        <f>HYPERLINK("https://my.zakupki.prom.ua/remote/dispatcher/state_purchase_view/18802501","UA-2020-08-26-007177-a")</f>
        <v>0</v>
      </c>
      <c r="C261" s="7" t="s">
        <v>850</v>
      </c>
      <c r="D261" s="7" t="s">
        <v>81</v>
      </c>
      <c r="E261" s="9" t="s">
        <v>125</v>
      </c>
      <c r="F261" s="32" t="s">
        <v>126</v>
      </c>
      <c r="G261" s="7" t="s">
        <v>851</v>
      </c>
      <c r="H261" s="32" t="s">
        <v>246</v>
      </c>
      <c r="I261" s="31">
        <v>744</v>
      </c>
    </row>
    <row r="262" spans="1:9" ht="24.75">
      <c r="A262" s="24">
        <v>44063</v>
      </c>
      <c r="B262" s="25" t="s">
        <v>852</v>
      </c>
      <c r="C262" s="25" t="s">
        <v>853</v>
      </c>
      <c r="D262" s="25" t="s">
        <v>854</v>
      </c>
      <c r="E262" s="26" t="s">
        <v>99</v>
      </c>
      <c r="F262" s="27" t="s">
        <v>100</v>
      </c>
      <c r="G262" s="25" t="s">
        <v>163</v>
      </c>
      <c r="H262" s="28">
        <v>2680806725</v>
      </c>
      <c r="I262" s="29">
        <v>1626.56</v>
      </c>
    </row>
    <row r="263" spans="1:9" ht="24.75">
      <c r="A263" s="24">
        <v>44063</v>
      </c>
      <c r="B263" s="25" t="s">
        <v>855</v>
      </c>
      <c r="C263" s="25" t="s">
        <v>856</v>
      </c>
      <c r="D263" s="25" t="s">
        <v>854</v>
      </c>
      <c r="E263" s="26" t="s">
        <v>99</v>
      </c>
      <c r="F263" s="27" t="s">
        <v>100</v>
      </c>
      <c r="G263" s="42" t="s">
        <v>857</v>
      </c>
      <c r="H263" s="28">
        <v>2744304058</v>
      </c>
      <c r="I263" s="29">
        <v>2663</v>
      </c>
    </row>
    <row r="264" spans="1:9" ht="69.75">
      <c r="A264" s="24">
        <v>44063</v>
      </c>
      <c r="B264" s="25" t="s">
        <v>858</v>
      </c>
      <c r="C264" s="25" t="s">
        <v>859</v>
      </c>
      <c r="D264" s="25" t="s">
        <v>860</v>
      </c>
      <c r="E264" s="26" t="s">
        <v>99</v>
      </c>
      <c r="F264" s="27" t="s">
        <v>100</v>
      </c>
      <c r="G264" s="25" t="s">
        <v>861</v>
      </c>
      <c r="H264" s="41">
        <v>3341351</v>
      </c>
      <c r="I264" s="29">
        <v>36.3</v>
      </c>
    </row>
    <row r="265" spans="1:9" ht="24.75">
      <c r="A265" s="5">
        <v>44064</v>
      </c>
      <c r="B265" s="7">
        <f>HYPERLINK("https://my.zakupki.prom.ua/remote/dispatcher/state_purchase_view/18782451","UA-2020-08-26-001559-a")</f>
        <v>0</v>
      </c>
      <c r="C265" s="7" t="s">
        <v>862</v>
      </c>
      <c r="D265" s="7" t="s">
        <v>248</v>
      </c>
      <c r="E265" s="9" t="s">
        <v>125</v>
      </c>
      <c r="F265" s="32" t="s">
        <v>126</v>
      </c>
      <c r="G265" s="7" t="s">
        <v>249</v>
      </c>
      <c r="H265" s="32" t="s">
        <v>336</v>
      </c>
      <c r="I265" s="31">
        <v>1900</v>
      </c>
    </row>
    <row r="266" spans="1:9" ht="58.5">
      <c r="A266" s="33">
        <v>44064</v>
      </c>
      <c r="B266" s="5" t="s">
        <v>863</v>
      </c>
      <c r="C266" s="5" t="s">
        <v>864</v>
      </c>
      <c r="D266" s="5" t="s">
        <v>791</v>
      </c>
      <c r="E266" s="30" t="s">
        <v>185</v>
      </c>
      <c r="F266" s="11" t="s">
        <v>186</v>
      </c>
      <c r="G266" s="8" t="s">
        <v>116</v>
      </c>
      <c r="H266" s="11" t="s">
        <v>117</v>
      </c>
      <c r="I266" s="31">
        <v>394</v>
      </c>
    </row>
    <row r="267" spans="1:9" ht="58.5">
      <c r="A267" s="33">
        <v>44064</v>
      </c>
      <c r="B267" s="5" t="s">
        <v>865</v>
      </c>
      <c r="C267" s="5" t="s">
        <v>866</v>
      </c>
      <c r="D267" s="5" t="s">
        <v>823</v>
      </c>
      <c r="E267" s="30" t="s">
        <v>185</v>
      </c>
      <c r="F267" s="11" t="s">
        <v>186</v>
      </c>
      <c r="G267" s="8" t="s">
        <v>824</v>
      </c>
      <c r="H267" s="11" t="s">
        <v>825</v>
      </c>
      <c r="I267" s="31">
        <v>1680</v>
      </c>
    </row>
    <row r="268" spans="1:9" ht="36">
      <c r="A268" s="20">
        <v>44064</v>
      </c>
      <c r="B268" s="21" t="s">
        <v>867</v>
      </c>
      <c r="C268" s="21" t="s">
        <v>525</v>
      </c>
      <c r="D268" s="21" t="s">
        <v>868</v>
      </c>
      <c r="E268" s="21" t="s">
        <v>76</v>
      </c>
      <c r="F268" s="22" t="s">
        <v>77</v>
      </c>
      <c r="G268" s="21" t="s">
        <v>869</v>
      </c>
      <c r="H268" s="22" t="s">
        <v>870</v>
      </c>
      <c r="I268" s="23">
        <v>21828</v>
      </c>
    </row>
    <row r="269" spans="1:9" ht="58.5">
      <c r="A269" s="24">
        <v>44064</v>
      </c>
      <c r="B269" s="25" t="s">
        <v>871</v>
      </c>
      <c r="C269" s="25" t="s">
        <v>872</v>
      </c>
      <c r="D269" s="25" t="s">
        <v>860</v>
      </c>
      <c r="E269" s="26" t="s">
        <v>99</v>
      </c>
      <c r="F269" s="27" t="s">
        <v>100</v>
      </c>
      <c r="G269" s="25" t="s">
        <v>873</v>
      </c>
      <c r="H269" s="28">
        <v>4725591</v>
      </c>
      <c r="I269" s="29">
        <v>36810.04</v>
      </c>
    </row>
    <row r="270" spans="1:9" ht="24.75">
      <c r="A270" s="5">
        <v>44068</v>
      </c>
      <c r="B270" s="7">
        <f>HYPERLINK("https://my.zakupki.prom.ua/remote/dispatcher/state_purchase_view/18864643","UA-2020-08-28-004152-b")</f>
        <v>0</v>
      </c>
      <c r="C270" s="7" t="s">
        <v>862</v>
      </c>
      <c r="D270" s="7" t="s">
        <v>248</v>
      </c>
      <c r="E270" s="9" t="s">
        <v>125</v>
      </c>
      <c r="F270" s="32" t="s">
        <v>126</v>
      </c>
      <c r="G270" s="7" t="s">
        <v>249</v>
      </c>
      <c r="H270" s="32" t="s">
        <v>151</v>
      </c>
      <c r="I270" s="31">
        <v>1580</v>
      </c>
    </row>
    <row r="271" spans="1:9" ht="24.75">
      <c r="A271" s="5">
        <v>44068</v>
      </c>
      <c r="B271" s="7">
        <f>HYPERLINK("https://my.zakupki.prom.ua/remote/dispatcher/state_purchase_view/18847941","UA-2020-08-28-000816-c")</f>
        <v>0</v>
      </c>
      <c r="C271" s="7" t="s">
        <v>874</v>
      </c>
      <c r="D271" s="7" t="s">
        <v>153</v>
      </c>
      <c r="E271" s="9" t="s">
        <v>125</v>
      </c>
      <c r="F271" s="32" t="s">
        <v>126</v>
      </c>
      <c r="G271" s="7" t="s">
        <v>875</v>
      </c>
      <c r="H271" s="32" t="s">
        <v>876</v>
      </c>
      <c r="I271" s="31">
        <v>18490</v>
      </c>
    </row>
    <row r="272" spans="1:9" ht="36">
      <c r="A272" s="5">
        <v>44068</v>
      </c>
      <c r="B272" s="34" t="s">
        <v>877</v>
      </c>
      <c r="C272" s="34" t="s">
        <v>878</v>
      </c>
      <c r="D272" s="34" t="s">
        <v>353</v>
      </c>
      <c r="E272" s="35" t="s">
        <v>131</v>
      </c>
      <c r="F272" s="36" t="s">
        <v>132</v>
      </c>
      <c r="G272" s="35" t="s">
        <v>879</v>
      </c>
      <c r="H272" s="36">
        <v>3220913197</v>
      </c>
      <c r="I272" s="37">
        <v>695</v>
      </c>
    </row>
    <row r="273" spans="1:9" ht="24.75">
      <c r="A273" s="24">
        <v>44068</v>
      </c>
      <c r="B273" s="25" t="s">
        <v>880</v>
      </c>
      <c r="C273" s="25" t="s">
        <v>881</v>
      </c>
      <c r="D273" s="25" t="s">
        <v>104</v>
      </c>
      <c r="E273" s="26" t="s">
        <v>99</v>
      </c>
      <c r="F273" s="27" t="s">
        <v>100</v>
      </c>
      <c r="G273" s="25" t="s">
        <v>882</v>
      </c>
      <c r="H273" s="28">
        <v>41065510</v>
      </c>
      <c r="I273" s="29">
        <v>33400</v>
      </c>
    </row>
    <row r="274" spans="1:9" ht="24.75">
      <c r="A274" s="24">
        <v>44068</v>
      </c>
      <c r="B274" s="25" t="s">
        <v>883</v>
      </c>
      <c r="C274" s="25" t="s">
        <v>884</v>
      </c>
      <c r="D274" s="25" t="s">
        <v>104</v>
      </c>
      <c r="E274" s="26" t="s">
        <v>99</v>
      </c>
      <c r="F274" s="27" t="s">
        <v>100</v>
      </c>
      <c r="G274" s="25" t="s">
        <v>112</v>
      </c>
      <c r="H274" s="28">
        <v>3153021161</v>
      </c>
      <c r="I274" s="29">
        <v>2998.5</v>
      </c>
    </row>
    <row r="275" spans="1:9" ht="24.75">
      <c r="A275" s="24">
        <v>44068</v>
      </c>
      <c r="B275" s="25" t="s">
        <v>885</v>
      </c>
      <c r="C275" s="25" t="s">
        <v>886</v>
      </c>
      <c r="D275" s="25" t="s">
        <v>887</v>
      </c>
      <c r="E275" s="26" t="s">
        <v>99</v>
      </c>
      <c r="F275" s="27" t="s">
        <v>100</v>
      </c>
      <c r="G275" s="25" t="s">
        <v>888</v>
      </c>
      <c r="H275" s="28">
        <v>2795800259</v>
      </c>
      <c r="I275" s="29">
        <v>2819</v>
      </c>
    </row>
    <row r="276" spans="1:9" ht="36">
      <c r="A276" s="5">
        <v>44069</v>
      </c>
      <c r="B276" s="19" t="s">
        <v>889</v>
      </c>
      <c r="C276" s="7" t="s">
        <v>890</v>
      </c>
      <c r="D276" s="8" t="s">
        <v>891</v>
      </c>
      <c r="E276" s="9" t="s">
        <v>12</v>
      </c>
      <c r="F276" s="10">
        <v>3341351</v>
      </c>
      <c r="G276" s="8" t="s">
        <v>892</v>
      </c>
      <c r="H276" s="11" t="s">
        <v>893</v>
      </c>
      <c r="I276" s="12">
        <v>130</v>
      </c>
    </row>
    <row r="277" spans="1:9" ht="36">
      <c r="A277" s="5">
        <v>44069</v>
      </c>
      <c r="B277" s="34" t="s">
        <v>894</v>
      </c>
      <c r="C277" s="34" t="s">
        <v>895</v>
      </c>
      <c r="D277" s="34" t="s">
        <v>203</v>
      </c>
      <c r="E277" s="35" t="s">
        <v>131</v>
      </c>
      <c r="F277" s="36" t="s">
        <v>132</v>
      </c>
      <c r="G277" s="35" t="s">
        <v>896</v>
      </c>
      <c r="H277" s="36">
        <v>2505811655</v>
      </c>
      <c r="I277" s="37">
        <v>8000</v>
      </c>
    </row>
    <row r="278" spans="1:9" ht="36">
      <c r="A278" s="5">
        <v>44069</v>
      </c>
      <c r="B278" s="34" t="s">
        <v>897</v>
      </c>
      <c r="C278" s="34" t="s">
        <v>898</v>
      </c>
      <c r="D278" s="34" t="s">
        <v>369</v>
      </c>
      <c r="E278" s="35" t="s">
        <v>131</v>
      </c>
      <c r="F278" s="36" t="s">
        <v>132</v>
      </c>
      <c r="G278" s="35" t="s">
        <v>388</v>
      </c>
      <c r="H278" s="36">
        <v>2575315465</v>
      </c>
      <c r="I278" s="37">
        <v>1892</v>
      </c>
    </row>
    <row r="279" spans="1:9" ht="24.75">
      <c r="A279" s="43">
        <v>44069</v>
      </c>
      <c r="B279" s="8"/>
      <c r="C279" s="8" t="s">
        <v>118</v>
      </c>
      <c r="D279" s="8"/>
      <c r="E279" s="30" t="s">
        <v>119</v>
      </c>
      <c r="F279" s="11" t="s">
        <v>120</v>
      </c>
      <c r="G279" s="8" t="s">
        <v>899</v>
      </c>
      <c r="H279" s="11" t="s">
        <v>900</v>
      </c>
      <c r="I279" s="31">
        <v>721</v>
      </c>
    </row>
    <row r="280" spans="1:9" ht="36">
      <c r="A280" s="24">
        <v>44069</v>
      </c>
      <c r="B280" s="25" t="s">
        <v>901</v>
      </c>
      <c r="C280" s="25" t="s">
        <v>902</v>
      </c>
      <c r="D280" s="25" t="s">
        <v>104</v>
      </c>
      <c r="E280" s="26" t="s">
        <v>99</v>
      </c>
      <c r="F280" s="27" t="s">
        <v>100</v>
      </c>
      <c r="G280" s="25" t="s">
        <v>105</v>
      </c>
      <c r="H280" s="28">
        <v>31222520</v>
      </c>
      <c r="I280" s="29">
        <v>13300</v>
      </c>
    </row>
    <row r="281" spans="1:9" ht="58.5">
      <c r="A281" s="38">
        <v>44070</v>
      </c>
      <c r="B281" s="25" t="s">
        <v>903</v>
      </c>
      <c r="C281" s="25" t="s">
        <v>904</v>
      </c>
      <c r="D281" s="25" t="s">
        <v>905</v>
      </c>
      <c r="E281" s="26" t="s">
        <v>138</v>
      </c>
      <c r="F281" s="27" t="s">
        <v>139</v>
      </c>
      <c r="G281" s="25" t="s">
        <v>906</v>
      </c>
      <c r="H281" s="39">
        <v>2189806230</v>
      </c>
      <c r="I281" s="29">
        <v>2700</v>
      </c>
    </row>
    <row r="282" spans="1:9" ht="58.5">
      <c r="A282" s="38">
        <v>44070</v>
      </c>
      <c r="B282" s="25" t="s">
        <v>907</v>
      </c>
      <c r="C282" s="25" t="s">
        <v>908</v>
      </c>
      <c r="D282" s="25" t="s">
        <v>905</v>
      </c>
      <c r="E282" s="26" t="s">
        <v>138</v>
      </c>
      <c r="F282" s="27" t="s">
        <v>139</v>
      </c>
      <c r="G282" s="25" t="s">
        <v>906</v>
      </c>
      <c r="H282" s="39">
        <v>2189806230</v>
      </c>
      <c r="I282" s="29">
        <v>2700</v>
      </c>
    </row>
    <row r="283" spans="1:9" ht="58.5">
      <c r="A283" s="38">
        <v>44070</v>
      </c>
      <c r="B283" s="25" t="s">
        <v>909</v>
      </c>
      <c r="C283" s="25" t="s">
        <v>910</v>
      </c>
      <c r="D283" s="25" t="s">
        <v>905</v>
      </c>
      <c r="E283" s="26" t="s">
        <v>138</v>
      </c>
      <c r="F283" s="27" t="s">
        <v>139</v>
      </c>
      <c r="G283" s="25" t="s">
        <v>906</v>
      </c>
      <c r="H283" s="39">
        <v>2189806230</v>
      </c>
      <c r="I283" s="29">
        <v>2700</v>
      </c>
    </row>
    <row r="284" spans="1:9" ht="58.5">
      <c r="A284" s="38">
        <v>44070</v>
      </c>
      <c r="B284" s="25" t="s">
        <v>911</v>
      </c>
      <c r="C284" s="25" t="s">
        <v>912</v>
      </c>
      <c r="D284" s="25" t="s">
        <v>905</v>
      </c>
      <c r="E284" s="26" t="s">
        <v>138</v>
      </c>
      <c r="F284" s="27" t="s">
        <v>139</v>
      </c>
      <c r="G284" s="25" t="s">
        <v>906</v>
      </c>
      <c r="H284" s="39">
        <v>2189806230</v>
      </c>
      <c r="I284" s="29">
        <v>2700</v>
      </c>
    </row>
    <row r="285" spans="1:9" ht="58.5">
      <c r="A285" s="38">
        <v>44070</v>
      </c>
      <c r="B285" s="25" t="s">
        <v>913</v>
      </c>
      <c r="C285" s="25" t="s">
        <v>914</v>
      </c>
      <c r="D285" s="25" t="s">
        <v>905</v>
      </c>
      <c r="E285" s="26" t="s">
        <v>138</v>
      </c>
      <c r="F285" s="27" t="s">
        <v>139</v>
      </c>
      <c r="G285" s="25" t="s">
        <v>906</v>
      </c>
      <c r="H285" s="39">
        <v>2189806230</v>
      </c>
      <c r="I285" s="29">
        <v>2700</v>
      </c>
    </row>
    <row r="286" spans="1:9" ht="58.5">
      <c r="A286" s="38">
        <v>44070</v>
      </c>
      <c r="B286" s="25" t="s">
        <v>915</v>
      </c>
      <c r="C286" s="25" t="s">
        <v>916</v>
      </c>
      <c r="D286" s="25" t="s">
        <v>905</v>
      </c>
      <c r="E286" s="26" t="s">
        <v>138</v>
      </c>
      <c r="F286" s="27" t="s">
        <v>139</v>
      </c>
      <c r="G286" s="25" t="s">
        <v>906</v>
      </c>
      <c r="H286" s="39">
        <v>2189806230</v>
      </c>
      <c r="I286" s="29">
        <v>2700</v>
      </c>
    </row>
    <row r="287" spans="1:9" ht="58.5">
      <c r="A287" s="38">
        <v>44070</v>
      </c>
      <c r="B287" s="25" t="s">
        <v>917</v>
      </c>
      <c r="C287" s="25" t="s">
        <v>918</v>
      </c>
      <c r="D287" s="25" t="s">
        <v>905</v>
      </c>
      <c r="E287" s="26" t="s">
        <v>138</v>
      </c>
      <c r="F287" s="27" t="s">
        <v>139</v>
      </c>
      <c r="G287" s="25" t="s">
        <v>906</v>
      </c>
      <c r="H287" s="39">
        <v>2189806230</v>
      </c>
      <c r="I287" s="29">
        <v>2700</v>
      </c>
    </row>
    <row r="288" spans="1:9" ht="58.5">
      <c r="A288" s="38">
        <v>44070</v>
      </c>
      <c r="B288" s="25" t="s">
        <v>919</v>
      </c>
      <c r="C288" s="25" t="s">
        <v>920</v>
      </c>
      <c r="D288" s="25" t="s">
        <v>905</v>
      </c>
      <c r="E288" s="26" t="s">
        <v>138</v>
      </c>
      <c r="F288" s="27" t="s">
        <v>139</v>
      </c>
      <c r="G288" s="25" t="s">
        <v>906</v>
      </c>
      <c r="H288" s="39">
        <v>2189806230</v>
      </c>
      <c r="I288" s="29">
        <v>2700</v>
      </c>
    </row>
    <row r="289" spans="1:9" ht="58.5">
      <c r="A289" s="38">
        <v>44070</v>
      </c>
      <c r="B289" s="25" t="s">
        <v>921</v>
      </c>
      <c r="C289" s="25" t="s">
        <v>922</v>
      </c>
      <c r="D289" s="25" t="s">
        <v>905</v>
      </c>
      <c r="E289" s="26" t="s">
        <v>138</v>
      </c>
      <c r="F289" s="27" t="s">
        <v>139</v>
      </c>
      <c r="G289" s="25" t="s">
        <v>906</v>
      </c>
      <c r="H289" s="39">
        <v>2189806230</v>
      </c>
      <c r="I289" s="29">
        <v>2700</v>
      </c>
    </row>
    <row r="290" spans="1:9" ht="58.5">
      <c r="A290" s="38">
        <v>44070</v>
      </c>
      <c r="B290" s="25" t="s">
        <v>923</v>
      </c>
      <c r="C290" s="25" t="s">
        <v>924</v>
      </c>
      <c r="D290" s="25" t="s">
        <v>905</v>
      </c>
      <c r="E290" s="26" t="s">
        <v>138</v>
      </c>
      <c r="F290" s="27" t="s">
        <v>139</v>
      </c>
      <c r="G290" s="25" t="s">
        <v>906</v>
      </c>
      <c r="H290" s="39">
        <v>2189806230</v>
      </c>
      <c r="I290" s="29">
        <v>2700</v>
      </c>
    </row>
    <row r="291" spans="1:9" ht="58.5">
      <c r="A291" s="38">
        <v>44070</v>
      </c>
      <c r="B291" s="25" t="s">
        <v>925</v>
      </c>
      <c r="C291" s="25" t="s">
        <v>926</v>
      </c>
      <c r="D291" s="25" t="s">
        <v>905</v>
      </c>
      <c r="E291" s="26" t="s">
        <v>138</v>
      </c>
      <c r="F291" s="27" t="s">
        <v>139</v>
      </c>
      <c r="G291" s="25" t="s">
        <v>906</v>
      </c>
      <c r="H291" s="39">
        <v>2189806230</v>
      </c>
      <c r="I291" s="29">
        <v>2700</v>
      </c>
    </row>
    <row r="292" spans="1:9" ht="58.5">
      <c r="A292" s="38">
        <v>44070</v>
      </c>
      <c r="B292" s="25" t="s">
        <v>927</v>
      </c>
      <c r="C292" s="25" t="s">
        <v>928</v>
      </c>
      <c r="D292" s="25" t="s">
        <v>905</v>
      </c>
      <c r="E292" s="26" t="s">
        <v>138</v>
      </c>
      <c r="F292" s="27" t="s">
        <v>139</v>
      </c>
      <c r="G292" s="25" t="s">
        <v>906</v>
      </c>
      <c r="H292" s="39">
        <v>2189806230</v>
      </c>
      <c r="I292" s="29">
        <v>2700</v>
      </c>
    </row>
    <row r="293" spans="1:9" ht="69.75">
      <c r="A293" s="38">
        <v>44070</v>
      </c>
      <c r="B293" s="25" t="s">
        <v>929</v>
      </c>
      <c r="C293" s="25" t="s">
        <v>930</v>
      </c>
      <c r="D293" s="25" t="s">
        <v>905</v>
      </c>
      <c r="E293" s="26" t="s">
        <v>138</v>
      </c>
      <c r="F293" s="27" t="s">
        <v>139</v>
      </c>
      <c r="G293" s="25" t="s">
        <v>906</v>
      </c>
      <c r="H293" s="39">
        <v>2189806230</v>
      </c>
      <c r="I293" s="29">
        <v>2700</v>
      </c>
    </row>
    <row r="294" spans="1:9" ht="58.5">
      <c r="A294" s="38">
        <v>44070</v>
      </c>
      <c r="B294" s="25" t="s">
        <v>931</v>
      </c>
      <c r="C294" s="25" t="s">
        <v>932</v>
      </c>
      <c r="D294" s="25" t="s">
        <v>905</v>
      </c>
      <c r="E294" s="26" t="s">
        <v>138</v>
      </c>
      <c r="F294" s="27" t="s">
        <v>139</v>
      </c>
      <c r="G294" s="25" t="s">
        <v>906</v>
      </c>
      <c r="H294" s="39">
        <v>2189806230</v>
      </c>
      <c r="I294" s="29">
        <v>2700</v>
      </c>
    </row>
    <row r="295" spans="1:9" ht="58.5">
      <c r="A295" s="38">
        <v>44070</v>
      </c>
      <c r="B295" s="25" t="s">
        <v>933</v>
      </c>
      <c r="C295" s="25" t="s">
        <v>934</v>
      </c>
      <c r="D295" s="25" t="s">
        <v>905</v>
      </c>
      <c r="E295" s="26" t="s">
        <v>138</v>
      </c>
      <c r="F295" s="27" t="s">
        <v>139</v>
      </c>
      <c r="G295" s="25" t="s">
        <v>906</v>
      </c>
      <c r="H295" s="39">
        <v>2189806230</v>
      </c>
      <c r="I295" s="29">
        <v>2700</v>
      </c>
    </row>
    <row r="296" spans="1:9" ht="58.5">
      <c r="A296" s="38">
        <v>44070</v>
      </c>
      <c r="B296" s="25" t="s">
        <v>935</v>
      </c>
      <c r="C296" s="25" t="s">
        <v>936</v>
      </c>
      <c r="D296" s="25" t="s">
        <v>905</v>
      </c>
      <c r="E296" s="26" t="s">
        <v>138</v>
      </c>
      <c r="F296" s="27" t="s">
        <v>139</v>
      </c>
      <c r="G296" s="25" t="s">
        <v>906</v>
      </c>
      <c r="H296" s="39">
        <v>2189806230</v>
      </c>
      <c r="I296" s="29">
        <v>2700</v>
      </c>
    </row>
    <row r="297" spans="1:9" ht="58.5">
      <c r="A297" s="38">
        <v>44070</v>
      </c>
      <c r="B297" s="25" t="s">
        <v>937</v>
      </c>
      <c r="C297" s="25" t="s">
        <v>938</v>
      </c>
      <c r="D297" s="25" t="s">
        <v>905</v>
      </c>
      <c r="E297" s="26" t="s">
        <v>138</v>
      </c>
      <c r="F297" s="27" t="s">
        <v>139</v>
      </c>
      <c r="G297" s="25" t="s">
        <v>906</v>
      </c>
      <c r="H297" s="39">
        <v>2189806230</v>
      </c>
      <c r="I297" s="29">
        <v>2700</v>
      </c>
    </row>
    <row r="298" spans="1:9" ht="58.5">
      <c r="A298" s="38">
        <v>44070</v>
      </c>
      <c r="B298" s="25" t="s">
        <v>939</v>
      </c>
      <c r="C298" s="25" t="s">
        <v>940</v>
      </c>
      <c r="D298" s="25" t="s">
        <v>905</v>
      </c>
      <c r="E298" s="26" t="s">
        <v>138</v>
      </c>
      <c r="F298" s="27" t="s">
        <v>139</v>
      </c>
      <c r="G298" s="25" t="s">
        <v>906</v>
      </c>
      <c r="H298" s="39">
        <v>2189806230</v>
      </c>
      <c r="I298" s="29">
        <v>2700</v>
      </c>
    </row>
    <row r="299" spans="1:9" ht="58.5">
      <c r="A299" s="38">
        <v>44070</v>
      </c>
      <c r="B299" s="25" t="s">
        <v>941</v>
      </c>
      <c r="C299" s="25" t="s">
        <v>942</v>
      </c>
      <c r="D299" s="25" t="s">
        <v>905</v>
      </c>
      <c r="E299" s="26" t="s">
        <v>138</v>
      </c>
      <c r="F299" s="27" t="s">
        <v>139</v>
      </c>
      <c r="G299" s="25" t="s">
        <v>906</v>
      </c>
      <c r="H299" s="39">
        <v>2189806230</v>
      </c>
      <c r="I299" s="29">
        <v>2700</v>
      </c>
    </row>
    <row r="300" spans="1:9" ht="58.5">
      <c r="A300" s="38">
        <v>44070</v>
      </c>
      <c r="B300" s="25" t="s">
        <v>943</v>
      </c>
      <c r="C300" s="25" t="s">
        <v>944</v>
      </c>
      <c r="D300" s="25" t="s">
        <v>905</v>
      </c>
      <c r="E300" s="26" t="s">
        <v>138</v>
      </c>
      <c r="F300" s="27" t="s">
        <v>139</v>
      </c>
      <c r="G300" s="25" t="s">
        <v>906</v>
      </c>
      <c r="H300" s="39">
        <v>2189806230</v>
      </c>
      <c r="I300" s="29">
        <v>2700</v>
      </c>
    </row>
    <row r="301" spans="1:9" ht="36">
      <c r="A301" s="5">
        <v>44071</v>
      </c>
      <c r="B301" s="34" t="s">
        <v>945</v>
      </c>
      <c r="C301" s="34" t="s">
        <v>946</v>
      </c>
      <c r="D301" s="34" t="s">
        <v>612</v>
      </c>
      <c r="E301" s="35" t="s">
        <v>131</v>
      </c>
      <c r="F301" s="36" t="s">
        <v>132</v>
      </c>
      <c r="G301" s="35" t="s">
        <v>947</v>
      </c>
      <c r="H301" s="36">
        <v>38528681</v>
      </c>
      <c r="I301" s="37">
        <v>4381.2</v>
      </c>
    </row>
    <row r="302" spans="1:9" ht="47.25">
      <c r="A302" s="5">
        <v>44071</v>
      </c>
      <c r="B302" s="19" t="s">
        <v>948</v>
      </c>
      <c r="C302" s="7" t="s">
        <v>949</v>
      </c>
      <c r="D302" s="8" t="s">
        <v>560</v>
      </c>
      <c r="E302" s="9" t="s">
        <v>12</v>
      </c>
      <c r="F302" s="10">
        <v>3341351</v>
      </c>
      <c r="G302" s="8" t="s">
        <v>19</v>
      </c>
      <c r="H302" s="11" t="s">
        <v>20</v>
      </c>
      <c r="I302" s="12">
        <v>49000</v>
      </c>
    </row>
    <row r="303" spans="1:9" ht="36">
      <c r="A303" s="5">
        <v>44071</v>
      </c>
      <c r="B303" s="19" t="s">
        <v>950</v>
      </c>
      <c r="C303" s="7" t="s">
        <v>951</v>
      </c>
      <c r="D303" s="8" t="s">
        <v>952</v>
      </c>
      <c r="E303" s="9" t="s">
        <v>12</v>
      </c>
      <c r="F303" s="10">
        <v>3341351</v>
      </c>
      <c r="G303" s="8" t="s">
        <v>953</v>
      </c>
      <c r="H303" s="11" t="s">
        <v>954</v>
      </c>
      <c r="I303" s="12">
        <v>43659</v>
      </c>
    </row>
    <row r="304" spans="1:9" ht="24.75">
      <c r="A304" s="5">
        <v>44071</v>
      </c>
      <c r="B304" s="7">
        <f>HYPERLINK("https://my.zakupki.prom.ua/remote/dispatcher/state_purchase_view/18946249","UA-2020-09-02-006118-b")</f>
        <v>0</v>
      </c>
      <c r="C304" s="7" t="s">
        <v>955</v>
      </c>
      <c r="D304" s="7" t="s">
        <v>248</v>
      </c>
      <c r="E304" s="9" t="s">
        <v>125</v>
      </c>
      <c r="F304" s="32" t="s">
        <v>126</v>
      </c>
      <c r="G304" s="7" t="s">
        <v>249</v>
      </c>
      <c r="H304" s="32" t="s">
        <v>662</v>
      </c>
      <c r="I304" s="31">
        <v>1580</v>
      </c>
    </row>
    <row r="305" spans="1:9" ht="58.5">
      <c r="A305" s="33">
        <v>44071</v>
      </c>
      <c r="B305" s="7">
        <f>HYPERLINK("https://my.zakupki.prom.ua/remote/dispatcher/state_purchase_view/18938952","UA-2020-09-02-003595-b")</f>
        <v>0</v>
      </c>
      <c r="C305" s="7" t="s">
        <v>956</v>
      </c>
      <c r="D305" s="7" t="s">
        <v>957</v>
      </c>
      <c r="E305" s="9" t="s">
        <v>125</v>
      </c>
      <c r="F305" s="32" t="s">
        <v>126</v>
      </c>
      <c r="G305" s="7" t="s">
        <v>665</v>
      </c>
      <c r="H305" s="32" t="s">
        <v>958</v>
      </c>
      <c r="I305" s="31">
        <v>15000</v>
      </c>
    </row>
    <row r="306" spans="1:9" ht="36">
      <c r="A306" s="5">
        <v>44074</v>
      </c>
      <c r="B306" s="7">
        <f>HYPERLINK("https://my.zakupki.prom.ua/remote/dispatcher/state_purchase_view/18935291","UA-2020-09-02-002339-b")</f>
        <v>0</v>
      </c>
      <c r="C306" s="7" t="s">
        <v>959</v>
      </c>
      <c r="D306" s="7" t="s">
        <v>517</v>
      </c>
      <c r="E306" s="9" t="s">
        <v>125</v>
      </c>
      <c r="F306" s="32" t="s">
        <v>126</v>
      </c>
      <c r="G306" s="7" t="s">
        <v>960</v>
      </c>
      <c r="H306" s="32" t="s">
        <v>246</v>
      </c>
      <c r="I306" s="31">
        <v>962</v>
      </c>
    </row>
    <row r="307" spans="1:9" ht="36">
      <c r="A307" s="33">
        <v>44074</v>
      </c>
      <c r="B307" s="19" t="s">
        <v>961</v>
      </c>
      <c r="C307" s="7" t="s">
        <v>962</v>
      </c>
      <c r="D307" s="8" t="s">
        <v>750</v>
      </c>
      <c r="E307" s="9" t="s">
        <v>12</v>
      </c>
      <c r="F307" s="10">
        <v>3341351</v>
      </c>
      <c r="G307" s="8" t="s">
        <v>963</v>
      </c>
      <c r="H307" s="11" t="s">
        <v>964</v>
      </c>
      <c r="I307" s="12">
        <v>4512</v>
      </c>
    </row>
    <row r="308" spans="1:9" ht="36">
      <c r="A308" s="33">
        <v>44074</v>
      </c>
      <c r="B308" s="5" t="s">
        <v>965</v>
      </c>
      <c r="C308" s="5" t="s">
        <v>966</v>
      </c>
      <c r="D308" s="49" t="s">
        <v>967</v>
      </c>
      <c r="E308" s="30" t="s">
        <v>185</v>
      </c>
      <c r="F308" s="11" t="s">
        <v>186</v>
      </c>
      <c r="G308" s="5" t="s">
        <v>968</v>
      </c>
      <c r="H308" s="50" t="s">
        <v>969</v>
      </c>
      <c r="I308" s="31">
        <v>2613</v>
      </c>
    </row>
    <row r="309" spans="1:9" ht="36.75">
      <c r="A309" s="48">
        <v>44074</v>
      </c>
      <c r="B309" s="5" t="s">
        <v>970</v>
      </c>
      <c r="C309" s="5" t="s">
        <v>971</v>
      </c>
      <c r="D309" s="5" t="s">
        <v>972</v>
      </c>
      <c r="E309" s="30" t="s">
        <v>185</v>
      </c>
      <c r="F309" s="11" t="s">
        <v>186</v>
      </c>
      <c r="G309" s="5" t="s">
        <v>968</v>
      </c>
      <c r="H309" s="50" t="s">
        <v>969</v>
      </c>
      <c r="I309" s="31">
        <v>17760</v>
      </c>
    </row>
    <row r="310" spans="1:9" ht="36.75">
      <c r="A310" s="48">
        <v>44074</v>
      </c>
      <c r="B310" s="5" t="s">
        <v>973</v>
      </c>
      <c r="C310" s="5" t="s">
        <v>974</v>
      </c>
      <c r="D310" s="5" t="s">
        <v>975</v>
      </c>
      <c r="E310" s="30" t="s">
        <v>185</v>
      </c>
      <c r="F310" s="11" t="s">
        <v>186</v>
      </c>
      <c r="G310" s="8" t="s">
        <v>976</v>
      </c>
      <c r="H310" s="11" t="s">
        <v>69</v>
      </c>
      <c r="I310" s="31">
        <v>346</v>
      </c>
    </row>
    <row r="311" spans="1:9" ht="14.25">
      <c r="A311" s="48">
        <v>44074</v>
      </c>
      <c r="B311" s="8"/>
      <c r="C311" s="8" t="s">
        <v>118</v>
      </c>
      <c r="D311" s="8"/>
      <c r="E311" s="30" t="s">
        <v>119</v>
      </c>
      <c r="F311" s="11" t="s">
        <v>120</v>
      </c>
      <c r="G311" s="8" t="s">
        <v>977</v>
      </c>
      <c r="H311" s="11" t="s">
        <v>978</v>
      </c>
      <c r="I311" s="31">
        <v>331</v>
      </c>
    </row>
    <row r="312" spans="1:9" ht="36.75">
      <c r="A312" s="48">
        <v>44074</v>
      </c>
      <c r="B312" s="34" t="s">
        <v>979</v>
      </c>
      <c r="C312" s="34" t="s">
        <v>980</v>
      </c>
      <c r="D312" s="34" t="s">
        <v>981</v>
      </c>
      <c r="E312" s="35" t="s">
        <v>131</v>
      </c>
      <c r="F312" s="36" t="s">
        <v>132</v>
      </c>
      <c r="G312" s="35" t="s">
        <v>494</v>
      </c>
      <c r="H312" s="36">
        <v>1963512742</v>
      </c>
      <c r="I312" s="37">
        <v>2550</v>
      </c>
    </row>
    <row r="313" spans="1:9" ht="25.5">
      <c r="A313" s="24">
        <v>44074</v>
      </c>
      <c r="B313" s="25" t="s">
        <v>982</v>
      </c>
      <c r="C313" s="25" t="s">
        <v>983</v>
      </c>
      <c r="D313" s="25" t="s">
        <v>984</v>
      </c>
      <c r="E313" s="26" t="s">
        <v>99</v>
      </c>
      <c r="F313" s="27" t="s">
        <v>100</v>
      </c>
      <c r="G313" s="25" t="s">
        <v>105</v>
      </c>
      <c r="H313" s="28">
        <v>31222520</v>
      </c>
      <c r="I313" s="29">
        <v>2990</v>
      </c>
    </row>
    <row r="314" spans="1:9" ht="25.5">
      <c r="A314" s="24">
        <v>44074</v>
      </c>
      <c r="B314" s="25" t="s">
        <v>985</v>
      </c>
      <c r="C314" s="25" t="s">
        <v>986</v>
      </c>
      <c r="D314" s="25" t="s">
        <v>104</v>
      </c>
      <c r="E314" s="26" t="s">
        <v>99</v>
      </c>
      <c r="F314" s="27" t="s">
        <v>100</v>
      </c>
      <c r="G314" s="25" t="s">
        <v>105</v>
      </c>
      <c r="H314" s="28">
        <v>31222520</v>
      </c>
      <c r="I314" s="29">
        <v>3000</v>
      </c>
    </row>
    <row r="315" spans="1:9" ht="25.5">
      <c r="A315" s="24">
        <v>44074</v>
      </c>
      <c r="B315" s="25" t="s">
        <v>987</v>
      </c>
      <c r="C315" s="25" t="s">
        <v>988</v>
      </c>
      <c r="D315" s="25" t="s">
        <v>396</v>
      </c>
      <c r="E315" s="26" t="s">
        <v>99</v>
      </c>
      <c r="F315" s="27" t="s">
        <v>100</v>
      </c>
      <c r="G315" s="25" t="s">
        <v>397</v>
      </c>
      <c r="H315" s="41">
        <v>2302120630</v>
      </c>
      <c r="I315" s="29">
        <v>3000</v>
      </c>
    </row>
    <row r="316" spans="1:9" ht="36.75">
      <c r="A316" s="24">
        <v>44074</v>
      </c>
      <c r="B316" s="25" t="s">
        <v>989</v>
      </c>
      <c r="C316" s="25" t="s">
        <v>990</v>
      </c>
      <c r="D316" s="25" t="s">
        <v>396</v>
      </c>
      <c r="E316" s="26" t="s">
        <v>99</v>
      </c>
      <c r="F316" s="27" t="s">
        <v>100</v>
      </c>
      <c r="G316" s="25" t="s">
        <v>991</v>
      </c>
      <c r="H316" s="28">
        <v>42999483</v>
      </c>
      <c r="I316" s="29">
        <v>2730</v>
      </c>
    </row>
    <row r="317" spans="1:9" ht="81.75">
      <c r="A317" s="5">
        <v>44075</v>
      </c>
      <c r="B317" s="7">
        <f>HYPERLINK("https://my.zakupki.prom.ua/remote/dispatcher/state_purchase_view/19002128","UA-2020-09-04-000627-b")</f>
        <v>0</v>
      </c>
      <c r="C317" s="7" t="s">
        <v>992</v>
      </c>
      <c r="D317" s="7" t="s">
        <v>993</v>
      </c>
      <c r="E317" s="9" t="s">
        <v>125</v>
      </c>
      <c r="F317" s="32" t="s">
        <v>126</v>
      </c>
      <c r="G317" s="7" t="s">
        <v>994</v>
      </c>
      <c r="H317" s="32" t="s">
        <v>246</v>
      </c>
      <c r="I317" s="31">
        <v>16740</v>
      </c>
    </row>
    <row r="318" spans="1:9" ht="36.75">
      <c r="A318" s="33">
        <v>44075</v>
      </c>
      <c r="B318" s="34" t="s">
        <v>995</v>
      </c>
      <c r="C318" s="34" t="s">
        <v>996</v>
      </c>
      <c r="D318" s="34" t="s">
        <v>612</v>
      </c>
      <c r="E318" s="35" t="s">
        <v>131</v>
      </c>
      <c r="F318" s="36" t="s">
        <v>132</v>
      </c>
      <c r="G318" s="35" t="s">
        <v>997</v>
      </c>
      <c r="H318" s="36">
        <v>39538674</v>
      </c>
      <c r="I318" s="37">
        <v>5160</v>
      </c>
    </row>
    <row r="319" spans="1:9" ht="36.75">
      <c r="A319" s="24">
        <v>44075</v>
      </c>
      <c r="B319" s="25" t="s">
        <v>998</v>
      </c>
      <c r="C319" s="25" t="s">
        <v>999</v>
      </c>
      <c r="D319" s="25" t="s">
        <v>210</v>
      </c>
      <c r="E319" s="26" t="s">
        <v>99</v>
      </c>
      <c r="F319" s="27" t="s">
        <v>100</v>
      </c>
      <c r="G319" s="25" t="s">
        <v>211</v>
      </c>
      <c r="H319" s="28">
        <v>3363192</v>
      </c>
      <c r="I319" s="29">
        <v>480</v>
      </c>
    </row>
    <row r="320" spans="1:9" ht="25.5">
      <c r="A320" s="24">
        <v>44075</v>
      </c>
      <c r="B320" s="25" t="s">
        <v>1000</v>
      </c>
      <c r="C320" s="25" t="s">
        <v>1001</v>
      </c>
      <c r="D320" s="25" t="s">
        <v>1002</v>
      </c>
      <c r="E320" s="26" t="s">
        <v>99</v>
      </c>
      <c r="F320" s="27" t="s">
        <v>100</v>
      </c>
      <c r="G320" s="25" t="s">
        <v>1003</v>
      </c>
      <c r="H320" s="28">
        <v>23359034</v>
      </c>
      <c r="I320" s="29">
        <v>630.35</v>
      </c>
    </row>
    <row r="321" spans="1:9" ht="25.5">
      <c r="A321" s="24">
        <v>44075</v>
      </c>
      <c r="B321" s="25" t="s">
        <v>1004</v>
      </c>
      <c r="C321" s="25" t="s">
        <v>1005</v>
      </c>
      <c r="D321" s="25" t="s">
        <v>396</v>
      </c>
      <c r="E321" s="26" t="s">
        <v>99</v>
      </c>
      <c r="F321" s="27" t="s">
        <v>100</v>
      </c>
      <c r="G321" s="25" t="s">
        <v>397</v>
      </c>
      <c r="H321" s="41">
        <v>2302120630</v>
      </c>
      <c r="I321" s="29">
        <v>3000</v>
      </c>
    </row>
    <row r="322" spans="1:9" ht="48">
      <c r="A322" s="5">
        <v>44076</v>
      </c>
      <c r="B322" s="19" t="s">
        <v>1006</v>
      </c>
      <c r="C322" s="7" t="s">
        <v>1007</v>
      </c>
      <c r="D322" s="8" t="s">
        <v>1008</v>
      </c>
      <c r="E322" s="9" t="s">
        <v>12</v>
      </c>
      <c r="F322" s="10">
        <v>3341351</v>
      </c>
      <c r="G322" s="8" t="s">
        <v>1009</v>
      </c>
      <c r="H322" s="11" t="s">
        <v>1010</v>
      </c>
      <c r="I322" s="12">
        <v>525</v>
      </c>
    </row>
    <row r="323" spans="1:9" ht="36.75">
      <c r="A323" s="5">
        <v>44076</v>
      </c>
      <c r="B323" s="5" t="s">
        <v>1011</v>
      </c>
      <c r="C323" s="5" t="s">
        <v>1012</v>
      </c>
      <c r="D323" s="5" t="s">
        <v>696</v>
      </c>
      <c r="E323" s="30" t="s">
        <v>185</v>
      </c>
      <c r="F323" s="11" t="s">
        <v>186</v>
      </c>
      <c r="G323" s="8" t="s">
        <v>976</v>
      </c>
      <c r="H323" s="11" t="s">
        <v>69</v>
      </c>
      <c r="I323" s="31">
        <v>241</v>
      </c>
    </row>
    <row r="324" spans="1:9" ht="36.75">
      <c r="A324" s="5">
        <v>44076</v>
      </c>
      <c r="B324" s="5" t="s">
        <v>1013</v>
      </c>
      <c r="C324" s="5" t="s">
        <v>1014</v>
      </c>
      <c r="D324" s="5" t="s">
        <v>1015</v>
      </c>
      <c r="E324" s="30" t="s">
        <v>185</v>
      </c>
      <c r="F324" s="11" t="s">
        <v>186</v>
      </c>
      <c r="G324" s="8" t="s">
        <v>1016</v>
      </c>
      <c r="H324" s="11" t="s">
        <v>1017</v>
      </c>
      <c r="I324" s="31">
        <v>1790</v>
      </c>
    </row>
    <row r="325" spans="1:9" ht="25.5">
      <c r="A325" s="5">
        <v>44076</v>
      </c>
      <c r="B325" s="7" t="s">
        <v>1018</v>
      </c>
      <c r="C325" s="7" t="s">
        <v>564</v>
      </c>
      <c r="D325" s="8" t="s">
        <v>1019</v>
      </c>
      <c r="E325" s="8" t="s">
        <v>566</v>
      </c>
      <c r="F325" s="11" t="s">
        <v>567</v>
      </c>
      <c r="G325" s="8" t="s">
        <v>1020</v>
      </c>
      <c r="H325" s="32">
        <v>25771603</v>
      </c>
      <c r="I325" s="47">
        <v>2050</v>
      </c>
    </row>
    <row r="326" spans="1:9" ht="36.75">
      <c r="A326" s="5">
        <v>44076</v>
      </c>
      <c r="B326" s="7">
        <f>HYPERLINK("https://my.zakupki.prom.ua/remote/dispatcher/state_purchase_view/19097405","UA-2020-09-08-006379-b")</f>
        <v>0</v>
      </c>
      <c r="C326" s="7" t="s">
        <v>1021</v>
      </c>
      <c r="D326" s="7" t="s">
        <v>248</v>
      </c>
      <c r="E326" s="9" t="s">
        <v>125</v>
      </c>
      <c r="F326" s="32" t="s">
        <v>126</v>
      </c>
      <c r="G326" s="7" t="s">
        <v>1022</v>
      </c>
      <c r="H326" s="32" t="s">
        <v>969</v>
      </c>
      <c r="I326" s="31">
        <v>2016</v>
      </c>
    </row>
    <row r="327" spans="1:9" ht="25.5">
      <c r="A327" s="24">
        <v>44076</v>
      </c>
      <c r="B327" s="25" t="s">
        <v>1023</v>
      </c>
      <c r="C327" s="25" t="s">
        <v>779</v>
      </c>
      <c r="D327" s="25" t="s">
        <v>387</v>
      </c>
      <c r="E327" s="26" t="s">
        <v>99</v>
      </c>
      <c r="F327" s="27" t="s">
        <v>100</v>
      </c>
      <c r="G327" s="25" t="s">
        <v>105</v>
      </c>
      <c r="H327" s="28">
        <v>31222520</v>
      </c>
      <c r="I327" s="29">
        <v>2550</v>
      </c>
    </row>
    <row r="328" spans="1:9" ht="104.25">
      <c r="A328" s="24">
        <v>44076</v>
      </c>
      <c r="B328" s="25" t="s">
        <v>1024</v>
      </c>
      <c r="C328" s="25" t="s">
        <v>1025</v>
      </c>
      <c r="D328" s="25" t="s">
        <v>216</v>
      </c>
      <c r="E328" s="26" t="s">
        <v>99</v>
      </c>
      <c r="F328" s="27" t="s">
        <v>100</v>
      </c>
      <c r="G328" s="25" t="s">
        <v>1026</v>
      </c>
      <c r="H328" s="28">
        <v>34947975</v>
      </c>
      <c r="I328" s="29">
        <v>10380</v>
      </c>
    </row>
    <row r="329" spans="1:9" ht="36.75">
      <c r="A329" s="5">
        <v>44077</v>
      </c>
      <c r="B329" s="7">
        <f>HYPERLINK("https://my.zakupki.prom.ua/remote/dispatcher/state_purchase_view/19092552","UA-2020-09-08-005086-b")</f>
        <v>0</v>
      </c>
      <c r="C329" s="7" t="s">
        <v>1027</v>
      </c>
      <c r="D329" s="7" t="s">
        <v>1028</v>
      </c>
      <c r="E329" s="9" t="s">
        <v>125</v>
      </c>
      <c r="F329" s="32" t="s">
        <v>126</v>
      </c>
      <c r="G329" s="7" t="s">
        <v>1022</v>
      </c>
      <c r="H329" s="32" t="s">
        <v>50</v>
      </c>
      <c r="I329" s="31">
        <v>10730</v>
      </c>
    </row>
    <row r="330" spans="1:9" ht="36.75">
      <c r="A330" s="5">
        <v>44077</v>
      </c>
      <c r="B330" s="7">
        <f>HYPERLINK("https://my.zakupki.prom.ua/remote/dispatcher/state_purchase_view/19092017","UA-2020-09-08-004925-b")</f>
        <v>0</v>
      </c>
      <c r="C330" s="7" t="s">
        <v>1029</v>
      </c>
      <c r="D330" s="7" t="s">
        <v>149</v>
      </c>
      <c r="E330" s="9" t="s">
        <v>125</v>
      </c>
      <c r="F330" s="32" t="s">
        <v>126</v>
      </c>
      <c r="G330" s="7" t="s">
        <v>49</v>
      </c>
      <c r="H330" s="32" t="s">
        <v>20</v>
      </c>
      <c r="I330" s="31">
        <v>1672</v>
      </c>
    </row>
    <row r="331" spans="1:9" ht="36.75">
      <c r="A331" s="5">
        <v>44077</v>
      </c>
      <c r="B331" s="7">
        <f>HYPERLINK("https://my.zakupki.prom.ua/remote/dispatcher/state_purchase_view/19091526","UA-2020-09-08-004807-b")</f>
        <v>0</v>
      </c>
      <c r="C331" s="7" t="s">
        <v>1030</v>
      </c>
      <c r="D331" s="7" t="s">
        <v>61</v>
      </c>
      <c r="E331" s="9" t="s">
        <v>125</v>
      </c>
      <c r="F331" s="32" t="s">
        <v>126</v>
      </c>
      <c r="G331" s="7" t="s">
        <v>56</v>
      </c>
      <c r="H331" s="32" t="s">
        <v>50</v>
      </c>
      <c r="I331" s="31">
        <v>2965</v>
      </c>
    </row>
    <row r="332" spans="1:9" ht="36.75">
      <c r="A332" s="5">
        <v>44077</v>
      </c>
      <c r="B332" s="7">
        <f>HYPERLINK("https://my.zakupki.prom.ua/remote/dispatcher/state_purchase_view/19090441","UA-2020-09-08-004471-b")</f>
        <v>0</v>
      </c>
      <c r="C332" s="7" t="s">
        <v>1031</v>
      </c>
      <c r="D332" s="7" t="s">
        <v>498</v>
      </c>
      <c r="E332" s="9" t="s">
        <v>125</v>
      </c>
      <c r="F332" s="32" t="s">
        <v>126</v>
      </c>
      <c r="G332" s="7" t="s">
        <v>1032</v>
      </c>
      <c r="H332" s="32" t="s">
        <v>1033</v>
      </c>
      <c r="I332" s="31">
        <v>5400</v>
      </c>
    </row>
    <row r="333" spans="1:9" ht="36.75">
      <c r="A333" s="5">
        <v>44077</v>
      </c>
      <c r="B333" s="19" t="s">
        <v>1034</v>
      </c>
      <c r="C333" s="7" t="s">
        <v>1035</v>
      </c>
      <c r="D333" s="8" t="s">
        <v>1036</v>
      </c>
      <c r="E333" s="9" t="s">
        <v>12</v>
      </c>
      <c r="F333" s="10">
        <v>3341351</v>
      </c>
      <c r="G333" s="8" t="s">
        <v>1037</v>
      </c>
      <c r="H333" s="11" t="s">
        <v>1038</v>
      </c>
      <c r="I333" s="12">
        <v>1650</v>
      </c>
    </row>
    <row r="334" spans="1:9" ht="48">
      <c r="A334" s="33">
        <v>44077</v>
      </c>
      <c r="B334" s="19" t="s">
        <v>1039</v>
      </c>
      <c r="C334" s="7" t="s">
        <v>1040</v>
      </c>
      <c r="D334" s="8" t="s">
        <v>1041</v>
      </c>
      <c r="E334" s="9" t="s">
        <v>12</v>
      </c>
      <c r="F334" s="10">
        <v>3341351</v>
      </c>
      <c r="G334" s="8" t="s">
        <v>116</v>
      </c>
      <c r="H334" s="11" t="s">
        <v>1042</v>
      </c>
      <c r="I334" s="12">
        <v>11340</v>
      </c>
    </row>
    <row r="335" spans="1:9" ht="70.5">
      <c r="A335" s="5">
        <v>44078</v>
      </c>
      <c r="B335" s="19" t="s">
        <v>1043</v>
      </c>
      <c r="C335" s="7" t="s">
        <v>1044</v>
      </c>
      <c r="D335" s="8" t="s">
        <v>1045</v>
      </c>
      <c r="E335" s="9" t="s">
        <v>12</v>
      </c>
      <c r="F335" s="10">
        <v>3341351</v>
      </c>
      <c r="G335" s="8" t="s">
        <v>1046</v>
      </c>
      <c r="H335" s="11" t="s">
        <v>1047</v>
      </c>
      <c r="I335" s="12">
        <v>1980</v>
      </c>
    </row>
    <row r="336" spans="1:9" ht="36.75">
      <c r="A336" s="33">
        <v>44078</v>
      </c>
      <c r="B336" s="19" t="s">
        <v>1048</v>
      </c>
      <c r="C336" s="7" t="s">
        <v>1049</v>
      </c>
      <c r="D336" s="8" t="s">
        <v>1050</v>
      </c>
      <c r="E336" s="9" t="s">
        <v>12</v>
      </c>
      <c r="F336" s="10">
        <v>3341351</v>
      </c>
      <c r="G336" s="8" t="s">
        <v>1051</v>
      </c>
      <c r="H336" s="11" t="s">
        <v>1052</v>
      </c>
      <c r="I336" s="12">
        <v>1060</v>
      </c>
    </row>
    <row r="337" spans="1:9" ht="36.75">
      <c r="A337" s="38">
        <v>44078</v>
      </c>
      <c r="B337" s="25" t="s">
        <v>1053</v>
      </c>
      <c r="C337" s="25" t="s">
        <v>1054</v>
      </c>
      <c r="D337" s="25" t="s">
        <v>1055</v>
      </c>
      <c r="E337" s="26" t="s">
        <v>138</v>
      </c>
      <c r="F337" s="27" t="s">
        <v>139</v>
      </c>
      <c r="G337" s="25" t="s">
        <v>121</v>
      </c>
      <c r="H337" s="39">
        <v>2818809399</v>
      </c>
      <c r="I337" s="29">
        <v>1500</v>
      </c>
    </row>
    <row r="338" spans="1:9" ht="36.75">
      <c r="A338" s="5">
        <v>44081</v>
      </c>
      <c r="B338" s="5" t="s">
        <v>1056</v>
      </c>
      <c r="C338" s="5" t="s">
        <v>1057</v>
      </c>
      <c r="D338" s="5" t="s">
        <v>1058</v>
      </c>
      <c r="E338" s="30" t="s">
        <v>185</v>
      </c>
      <c r="F338" s="11" t="s">
        <v>186</v>
      </c>
      <c r="G338" s="8" t="s">
        <v>857</v>
      </c>
      <c r="H338" s="11" t="s">
        <v>50</v>
      </c>
      <c r="I338" s="31">
        <v>800</v>
      </c>
    </row>
    <row r="339" spans="1:9" ht="36.75">
      <c r="A339" s="5">
        <v>44081</v>
      </c>
      <c r="B339" s="5" t="s">
        <v>1059</v>
      </c>
      <c r="C339" s="5" t="s">
        <v>1060</v>
      </c>
      <c r="D339" s="5" t="s">
        <v>1061</v>
      </c>
      <c r="E339" s="30" t="s">
        <v>185</v>
      </c>
      <c r="F339" s="11" t="s">
        <v>186</v>
      </c>
      <c r="G339" s="8" t="s">
        <v>857</v>
      </c>
      <c r="H339" s="11" t="s">
        <v>50</v>
      </c>
      <c r="I339" s="31">
        <v>600</v>
      </c>
    </row>
    <row r="340" spans="1:9" ht="36.75">
      <c r="A340" s="5">
        <v>44081</v>
      </c>
      <c r="B340" s="5" t="s">
        <v>1062</v>
      </c>
      <c r="C340" s="5" t="s">
        <v>1063</v>
      </c>
      <c r="D340" s="5" t="s">
        <v>1064</v>
      </c>
      <c r="E340" s="30" t="s">
        <v>185</v>
      </c>
      <c r="F340" s="11" t="s">
        <v>186</v>
      </c>
      <c r="G340" s="8" t="s">
        <v>116</v>
      </c>
      <c r="H340" s="11" t="s">
        <v>117</v>
      </c>
      <c r="I340" s="31">
        <v>3300</v>
      </c>
    </row>
    <row r="341" spans="1:9" ht="59.25">
      <c r="A341" s="5">
        <v>44082</v>
      </c>
      <c r="B341" s="7">
        <f>HYPERLINK("https://my.zakupki.prom.ua/remote/dispatcher/state_purchase_view/19176800","UA-2020-09-10-007336-b")</f>
        <v>0</v>
      </c>
      <c r="C341" s="7" t="s">
        <v>1065</v>
      </c>
      <c r="D341" s="7" t="s">
        <v>1066</v>
      </c>
      <c r="E341" s="9" t="s">
        <v>125</v>
      </c>
      <c r="F341" s="32" t="s">
        <v>126</v>
      </c>
      <c r="G341" s="7" t="s">
        <v>1067</v>
      </c>
      <c r="H341" s="32" t="s">
        <v>40</v>
      </c>
      <c r="I341" s="31">
        <v>1065</v>
      </c>
    </row>
    <row r="342" spans="1:9" ht="36.75">
      <c r="A342" s="5">
        <v>44082</v>
      </c>
      <c r="B342" s="7">
        <f>HYPERLINK("https://my.zakupki.prom.ua/remote/dispatcher/state_purchase_view/19176085","UA-2020-09-10-007156-b")</f>
        <v>0</v>
      </c>
      <c r="C342" s="7" t="s">
        <v>1068</v>
      </c>
      <c r="D342" s="7" t="s">
        <v>1069</v>
      </c>
      <c r="E342" s="9" t="s">
        <v>125</v>
      </c>
      <c r="F342" s="32" t="s">
        <v>126</v>
      </c>
      <c r="G342" s="7" t="s">
        <v>1070</v>
      </c>
      <c r="H342" s="32" t="s">
        <v>50</v>
      </c>
      <c r="I342" s="31">
        <v>1357</v>
      </c>
    </row>
    <row r="343" spans="1:9" ht="36.75">
      <c r="A343" s="5">
        <v>44082</v>
      </c>
      <c r="B343" s="7">
        <f>HYPERLINK("https://my.zakupki.prom.ua/remote/dispatcher/state_purchase_view/19171215","UA-2020-09-10-005825-b")</f>
        <v>0</v>
      </c>
      <c r="C343" s="7" t="s">
        <v>1068</v>
      </c>
      <c r="D343" s="7" t="s">
        <v>444</v>
      </c>
      <c r="E343" s="9" t="s">
        <v>125</v>
      </c>
      <c r="F343" s="32" t="s">
        <v>126</v>
      </c>
      <c r="G343" s="7" t="s">
        <v>49</v>
      </c>
      <c r="H343" s="32" t="s">
        <v>117</v>
      </c>
      <c r="I343" s="31">
        <v>1289.5</v>
      </c>
    </row>
    <row r="344" spans="1:9" ht="36.75">
      <c r="A344" s="5">
        <v>44082</v>
      </c>
      <c r="B344" s="7">
        <f>HYPERLINK("https://my.zakupki.prom.ua/remote/dispatcher/state_purchase_view/19170223","UA-2020-09-10-005525-b")</f>
        <v>0</v>
      </c>
      <c r="C344" s="7" t="s">
        <v>1071</v>
      </c>
      <c r="D344" s="7" t="s">
        <v>1072</v>
      </c>
      <c r="E344" s="9" t="s">
        <v>125</v>
      </c>
      <c r="F344" s="32" t="s">
        <v>126</v>
      </c>
      <c r="G344" s="7" t="s">
        <v>1073</v>
      </c>
      <c r="H344" s="32" t="s">
        <v>1074</v>
      </c>
      <c r="I344" s="31">
        <v>2999.45</v>
      </c>
    </row>
    <row r="345" spans="1:9" ht="59.25">
      <c r="A345" s="5">
        <v>44082</v>
      </c>
      <c r="B345" s="7">
        <f>HYPERLINK("https://my.zakupki.prom.ua/remote/dispatcher/state_purchase_view/19169092","UA-2020-09-10-005199-b")</f>
        <v>0</v>
      </c>
      <c r="C345" s="7" t="s">
        <v>1075</v>
      </c>
      <c r="D345" s="7" t="s">
        <v>1076</v>
      </c>
      <c r="E345" s="9" t="s">
        <v>125</v>
      </c>
      <c r="F345" s="32" t="s">
        <v>126</v>
      </c>
      <c r="G345" s="7" t="s">
        <v>1077</v>
      </c>
      <c r="H345" s="32" t="s">
        <v>1074</v>
      </c>
      <c r="I345" s="31">
        <v>7022</v>
      </c>
    </row>
    <row r="346" spans="1:9" ht="59.25">
      <c r="A346" s="5">
        <v>44082</v>
      </c>
      <c r="B346" s="7">
        <f>HYPERLINK("https://my.zakupki.prom.ua/remote/dispatcher/state_purchase_view/19168502","UA-2020-09-10-005036-b")</f>
        <v>0</v>
      </c>
      <c r="C346" s="7" t="s">
        <v>1078</v>
      </c>
      <c r="D346" s="7" t="s">
        <v>1079</v>
      </c>
      <c r="E346" s="9" t="s">
        <v>125</v>
      </c>
      <c r="F346" s="32" t="s">
        <v>126</v>
      </c>
      <c r="G346" s="7" t="s">
        <v>1077</v>
      </c>
      <c r="H346" s="32" t="s">
        <v>168</v>
      </c>
      <c r="I346" s="31">
        <v>4536</v>
      </c>
    </row>
    <row r="347" spans="1:9" ht="70.5">
      <c r="A347" s="38">
        <v>44082</v>
      </c>
      <c r="B347" s="25" t="s">
        <v>1080</v>
      </c>
      <c r="C347" s="25" t="s">
        <v>1081</v>
      </c>
      <c r="D347" s="25" t="s">
        <v>296</v>
      </c>
      <c r="E347" s="26" t="s">
        <v>138</v>
      </c>
      <c r="F347" s="27" t="s">
        <v>139</v>
      </c>
      <c r="G347" s="25" t="s">
        <v>297</v>
      </c>
      <c r="H347" s="39">
        <v>2811604530</v>
      </c>
      <c r="I347" s="29">
        <v>11852.99</v>
      </c>
    </row>
    <row r="348" spans="1:9" ht="59.25">
      <c r="A348" s="38">
        <v>44082</v>
      </c>
      <c r="B348" s="25" t="s">
        <v>1082</v>
      </c>
      <c r="C348" s="25" t="s">
        <v>1083</v>
      </c>
      <c r="D348" s="25" t="s">
        <v>296</v>
      </c>
      <c r="E348" s="26" t="s">
        <v>138</v>
      </c>
      <c r="F348" s="27" t="s">
        <v>139</v>
      </c>
      <c r="G348" s="25" t="s">
        <v>297</v>
      </c>
      <c r="H348" s="39">
        <v>2811604530</v>
      </c>
      <c r="I348" s="29">
        <v>8636.41</v>
      </c>
    </row>
    <row r="349" spans="1:9" ht="25.5">
      <c r="A349" s="24">
        <v>44082</v>
      </c>
      <c r="B349" s="25" t="s">
        <v>1084</v>
      </c>
      <c r="C349" s="25" t="s">
        <v>1085</v>
      </c>
      <c r="D349" s="25" t="s">
        <v>98</v>
      </c>
      <c r="E349" s="26" t="s">
        <v>99</v>
      </c>
      <c r="F349" s="27" t="s">
        <v>100</v>
      </c>
      <c r="G349" s="25" t="s">
        <v>116</v>
      </c>
      <c r="H349" s="45">
        <v>2482911680</v>
      </c>
      <c r="I349" s="29">
        <v>116</v>
      </c>
    </row>
    <row r="350" spans="1:9" ht="48">
      <c r="A350" s="5">
        <v>44083</v>
      </c>
      <c r="B350" s="7">
        <f>HYPERLINK("https://my.zakupki.prom.ua/remote/dispatcher/state_purchase_view/19162782","UA-2020-09-10-003380-b")</f>
        <v>0</v>
      </c>
      <c r="C350" s="7" t="s">
        <v>1086</v>
      </c>
      <c r="D350" s="7" t="s">
        <v>166</v>
      </c>
      <c r="E350" s="9" t="s">
        <v>125</v>
      </c>
      <c r="F350" s="32" t="s">
        <v>126</v>
      </c>
      <c r="G350" s="7" t="s">
        <v>167</v>
      </c>
      <c r="H350" s="32" t="s">
        <v>1087</v>
      </c>
      <c r="I350" s="31">
        <v>2423</v>
      </c>
    </row>
    <row r="351" spans="1:9" ht="48">
      <c r="A351" s="5">
        <v>44083</v>
      </c>
      <c r="B351" s="7">
        <f>HYPERLINK("https://my.zakupki.prom.ua/remote/dispatcher/state_purchase_view/19152321","UA-2020-09-10-000371-b")</f>
        <v>0</v>
      </c>
      <c r="C351" s="7" t="s">
        <v>1088</v>
      </c>
      <c r="D351" s="7" t="s">
        <v>1089</v>
      </c>
      <c r="E351" s="9" t="s">
        <v>125</v>
      </c>
      <c r="F351" s="32" t="s">
        <v>126</v>
      </c>
      <c r="G351" s="7" t="s">
        <v>1090</v>
      </c>
      <c r="H351" s="32" t="s">
        <v>969</v>
      </c>
      <c r="I351" s="31">
        <v>22140</v>
      </c>
    </row>
    <row r="352" spans="1:9" ht="36.75">
      <c r="A352" s="5">
        <v>44084</v>
      </c>
      <c r="B352" s="34" t="s">
        <v>1091</v>
      </c>
      <c r="C352" s="34" t="s">
        <v>1092</v>
      </c>
      <c r="D352" s="34" t="s">
        <v>1093</v>
      </c>
      <c r="E352" s="35" t="s">
        <v>131</v>
      </c>
      <c r="F352" s="36" t="s">
        <v>132</v>
      </c>
      <c r="G352" s="35" t="s">
        <v>505</v>
      </c>
      <c r="H352" s="36">
        <v>2919106289</v>
      </c>
      <c r="I352" s="37">
        <v>2920</v>
      </c>
    </row>
    <row r="353" spans="1:9" ht="36.75">
      <c r="A353" s="5">
        <v>44084</v>
      </c>
      <c r="B353" s="34" t="s">
        <v>1094</v>
      </c>
      <c r="C353" s="34" t="s">
        <v>1095</v>
      </c>
      <c r="D353" s="34" t="s">
        <v>1096</v>
      </c>
      <c r="E353" s="35" t="s">
        <v>131</v>
      </c>
      <c r="F353" s="36" t="s">
        <v>132</v>
      </c>
      <c r="G353" s="35" t="s">
        <v>505</v>
      </c>
      <c r="H353" s="36">
        <v>2919106289</v>
      </c>
      <c r="I353" s="37">
        <v>2713</v>
      </c>
    </row>
    <row r="354" spans="1:9" ht="36.75">
      <c r="A354" s="5">
        <v>44084</v>
      </c>
      <c r="B354" s="19" t="s">
        <v>1097</v>
      </c>
      <c r="C354" s="7" t="s">
        <v>1098</v>
      </c>
      <c r="D354" s="8" t="s">
        <v>1099</v>
      </c>
      <c r="E354" s="9" t="s">
        <v>12</v>
      </c>
      <c r="F354" s="10">
        <v>3341351</v>
      </c>
      <c r="G354" s="8" t="s">
        <v>116</v>
      </c>
      <c r="H354" s="11" t="s">
        <v>117</v>
      </c>
      <c r="I354" s="12">
        <v>120</v>
      </c>
    </row>
    <row r="355" spans="1:9" ht="36.75">
      <c r="A355" s="5">
        <v>44084</v>
      </c>
      <c r="B355" s="5" t="s">
        <v>1100</v>
      </c>
      <c r="C355" s="5" t="s">
        <v>1101</v>
      </c>
      <c r="D355" s="5" t="s">
        <v>791</v>
      </c>
      <c r="E355" s="30" t="s">
        <v>185</v>
      </c>
      <c r="F355" s="11" t="s">
        <v>186</v>
      </c>
      <c r="G355" s="5" t="s">
        <v>1102</v>
      </c>
      <c r="H355" s="11">
        <v>2795800259</v>
      </c>
      <c r="I355" s="31">
        <v>825</v>
      </c>
    </row>
    <row r="356" spans="1:9" ht="36.75">
      <c r="A356" s="5">
        <v>44084</v>
      </c>
      <c r="B356" s="7">
        <f>HYPERLINK("https://my.zakupki.prom.ua/remote/dispatcher/state_purchase_view/19197287","UA-2020-09-11-002432-b")</f>
        <v>0</v>
      </c>
      <c r="C356" s="7" t="s">
        <v>1103</v>
      </c>
      <c r="D356" s="7" t="s">
        <v>517</v>
      </c>
      <c r="E356" s="9" t="s">
        <v>125</v>
      </c>
      <c r="F356" s="32" t="s">
        <v>126</v>
      </c>
      <c r="G356" s="7" t="s">
        <v>960</v>
      </c>
      <c r="H356" s="32" t="s">
        <v>969</v>
      </c>
      <c r="I356" s="31">
        <v>180</v>
      </c>
    </row>
    <row r="357" spans="1:9" ht="36.75">
      <c r="A357" s="5">
        <v>44084</v>
      </c>
      <c r="B357" s="7">
        <f>HYPERLINK("https://my.zakupki.prom.ua/remote/dispatcher/state_purchase_view/19196546","UA-2020-09-11-002190-b")</f>
        <v>0</v>
      </c>
      <c r="C357" s="7" t="s">
        <v>1104</v>
      </c>
      <c r="D357" s="7" t="s">
        <v>1105</v>
      </c>
      <c r="E357" s="9" t="s">
        <v>125</v>
      </c>
      <c r="F357" s="32" t="s">
        <v>126</v>
      </c>
      <c r="G357" s="7" t="s">
        <v>1022</v>
      </c>
      <c r="H357" s="32" t="s">
        <v>246</v>
      </c>
      <c r="I357" s="31">
        <v>540</v>
      </c>
    </row>
    <row r="358" spans="1:9" ht="48">
      <c r="A358" s="5">
        <v>44084</v>
      </c>
      <c r="B358" s="7">
        <f>HYPERLINK("https://my.zakupki.prom.ua/remote/dispatcher/state_purchase_view/19195934","UA-2020-09-11-001919-b")</f>
        <v>0</v>
      </c>
      <c r="C358" s="7" t="s">
        <v>1104</v>
      </c>
      <c r="D358" s="7" t="s">
        <v>1106</v>
      </c>
      <c r="E358" s="9" t="s">
        <v>125</v>
      </c>
      <c r="F358" s="32" t="s">
        <v>126</v>
      </c>
      <c r="G358" s="7" t="s">
        <v>249</v>
      </c>
      <c r="H358" s="32" t="s">
        <v>500</v>
      </c>
      <c r="I358" s="31">
        <v>1436.7</v>
      </c>
    </row>
    <row r="359" spans="1:9" ht="48">
      <c r="A359" s="5">
        <v>44084</v>
      </c>
      <c r="B359" s="7">
        <f>HYPERLINK("https://my.zakupki.prom.ua/remote/dispatcher/state_purchase_view/19193490","UA-2020-09-11-001009-b")</f>
        <v>0</v>
      </c>
      <c r="C359" s="7" t="s">
        <v>1107</v>
      </c>
      <c r="D359" s="7" t="s">
        <v>1108</v>
      </c>
      <c r="E359" s="9" t="s">
        <v>125</v>
      </c>
      <c r="F359" s="32" t="s">
        <v>126</v>
      </c>
      <c r="G359" s="7" t="s">
        <v>481</v>
      </c>
      <c r="H359" s="32" t="s">
        <v>1074</v>
      </c>
      <c r="I359" s="31">
        <v>3805</v>
      </c>
    </row>
    <row r="360" spans="1:9" ht="59.25">
      <c r="A360" s="5">
        <v>44084</v>
      </c>
      <c r="B360" s="7">
        <f>HYPERLINK("https://my.zakupki.prom.ua/remote/dispatcher/state_purchase_view/19192676","UA-2020-09-11-000740-b")</f>
        <v>0</v>
      </c>
      <c r="C360" s="7" t="s">
        <v>1109</v>
      </c>
      <c r="D360" s="7" t="s">
        <v>1079</v>
      </c>
      <c r="E360" s="9" t="s">
        <v>125</v>
      </c>
      <c r="F360" s="32" t="s">
        <v>126</v>
      </c>
      <c r="G360" s="7" t="s">
        <v>1077</v>
      </c>
      <c r="H360" s="32" t="s">
        <v>1074</v>
      </c>
      <c r="I360" s="31">
        <v>23645</v>
      </c>
    </row>
    <row r="361" spans="1:9" ht="59.25">
      <c r="A361" s="5">
        <v>44084</v>
      </c>
      <c r="B361" s="7">
        <f>HYPERLINK("https://my.zakupki.prom.ua/remote/dispatcher/state_purchase_view/19191646","UA-2020-09-11-000367-b")</f>
        <v>0</v>
      </c>
      <c r="C361" s="7" t="s">
        <v>1110</v>
      </c>
      <c r="D361" s="7" t="s">
        <v>1079</v>
      </c>
      <c r="E361" s="9" t="s">
        <v>125</v>
      </c>
      <c r="F361" s="32" t="s">
        <v>126</v>
      </c>
      <c r="G361" s="7" t="s">
        <v>1077</v>
      </c>
      <c r="H361" s="32" t="s">
        <v>1111</v>
      </c>
      <c r="I361" s="31">
        <v>7185</v>
      </c>
    </row>
    <row r="362" spans="1:9" ht="36.75">
      <c r="A362" s="5">
        <v>44084</v>
      </c>
      <c r="B362" s="34" t="s">
        <v>1112</v>
      </c>
      <c r="C362" s="34" t="s">
        <v>1113</v>
      </c>
      <c r="D362" s="34" t="s">
        <v>441</v>
      </c>
      <c r="E362" s="35" t="s">
        <v>131</v>
      </c>
      <c r="F362" s="36" t="s">
        <v>132</v>
      </c>
      <c r="G362" s="35" t="s">
        <v>1114</v>
      </c>
      <c r="H362" s="36">
        <v>2709307494</v>
      </c>
      <c r="I362" s="37">
        <v>2280</v>
      </c>
    </row>
    <row r="363" spans="1:9" ht="36.75">
      <c r="A363" s="5">
        <v>44084</v>
      </c>
      <c r="B363" s="34" t="s">
        <v>1115</v>
      </c>
      <c r="C363" s="34" t="s">
        <v>1116</v>
      </c>
      <c r="D363" s="34" t="s">
        <v>203</v>
      </c>
      <c r="E363" s="35" t="s">
        <v>131</v>
      </c>
      <c r="F363" s="36" t="s">
        <v>132</v>
      </c>
      <c r="G363" s="35" t="s">
        <v>1117</v>
      </c>
      <c r="H363" s="36">
        <v>39937626</v>
      </c>
      <c r="I363" s="37">
        <v>21100</v>
      </c>
    </row>
    <row r="364" spans="1:9" ht="36.75">
      <c r="A364" s="5">
        <v>44084</v>
      </c>
      <c r="B364" s="34" t="s">
        <v>1118</v>
      </c>
      <c r="C364" s="34" t="s">
        <v>698</v>
      </c>
      <c r="D364" s="34" t="s">
        <v>413</v>
      </c>
      <c r="E364" s="35" t="s">
        <v>131</v>
      </c>
      <c r="F364" s="36" t="s">
        <v>132</v>
      </c>
      <c r="G364" s="35" t="s">
        <v>1119</v>
      </c>
      <c r="H364" s="36">
        <v>39337211</v>
      </c>
      <c r="I364" s="37">
        <v>5400</v>
      </c>
    </row>
    <row r="365" spans="1:9" ht="36.75">
      <c r="A365" s="33">
        <v>44084</v>
      </c>
      <c r="B365" s="19" t="s">
        <v>1120</v>
      </c>
      <c r="C365" s="7" t="s">
        <v>1121</v>
      </c>
      <c r="D365" s="8" t="s">
        <v>1122</v>
      </c>
      <c r="E365" s="9" t="s">
        <v>12</v>
      </c>
      <c r="F365" s="10">
        <v>3341351</v>
      </c>
      <c r="G365" s="8" t="s">
        <v>1123</v>
      </c>
      <c r="H365" s="11" t="s">
        <v>1124</v>
      </c>
      <c r="I365" s="12">
        <v>30000</v>
      </c>
    </row>
    <row r="366" spans="1:9" ht="36.75">
      <c r="A366" s="33">
        <v>44084</v>
      </c>
      <c r="B366" s="34" t="s">
        <v>1125</v>
      </c>
      <c r="C366" s="34" t="s">
        <v>1126</v>
      </c>
      <c r="D366" s="34" t="s">
        <v>1127</v>
      </c>
      <c r="E366" s="35" t="s">
        <v>131</v>
      </c>
      <c r="F366" s="36" t="s">
        <v>132</v>
      </c>
      <c r="G366" s="35" t="s">
        <v>1128</v>
      </c>
      <c r="H366" s="36">
        <v>2696203381</v>
      </c>
      <c r="I366" s="37">
        <v>2525</v>
      </c>
    </row>
    <row r="367" spans="1:9" ht="36.75">
      <c r="A367" s="43">
        <v>44084</v>
      </c>
      <c r="B367" s="34" t="s">
        <v>1129</v>
      </c>
      <c r="C367" s="34" t="s">
        <v>1130</v>
      </c>
      <c r="D367" s="34" t="s">
        <v>464</v>
      </c>
      <c r="E367" s="35" t="s">
        <v>131</v>
      </c>
      <c r="F367" s="36" t="s">
        <v>132</v>
      </c>
      <c r="G367" s="35" t="s">
        <v>455</v>
      </c>
      <c r="H367" s="36" t="s">
        <v>50</v>
      </c>
      <c r="I367" s="37">
        <v>5000</v>
      </c>
    </row>
    <row r="368" spans="1:9" ht="36.75">
      <c r="A368" s="24">
        <v>44084</v>
      </c>
      <c r="B368" s="25" t="s">
        <v>1131</v>
      </c>
      <c r="C368" s="25" t="s">
        <v>1132</v>
      </c>
      <c r="D368" s="25" t="s">
        <v>464</v>
      </c>
      <c r="E368" s="26" t="s">
        <v>99</v>
      </c>
      <c r="F368" s="27" t="s">
        <v>100</v>
      </c>
      <c r="G368" s="25" t="s">
        <v>857</v>
      </c>
      <c r="H368" s="28">
        <v>2744304058</v>
      </c>
      <c r="I368" s="29">
        <v>2965</v>
      </c>
    </row>
    <row r="369" spans="1:9" ht="25.5">
      <c r="A369" s="24">
        <v>44084</v>
      </c>
      <c r="B369" s="25" t="s">
        <v>1133</v>
      </c>
      <c r="C369" s="25" t="s">
        <v>1134</v>
      </c>
      <c r="D369" s="25" t="s">
        <v>203</v>
      </c>
      <c r="E369" s="26" t="s">
        <v>99</v>
      </c>
      <c r="F369" s="27" t="s">
        <v>100</v>
      </c>
      <c r="G369" s="44" t="s">
        <v>643</v>
      </c>
      <c r="H369" s="28">
        <v>3218913970</v>
      </c>
      <c r="I369" s="29">
        <v>3000</v>
      </c>
    </row>
    <row r="370" spans="1:9" ht="25.5">
      <c r="A370" s="24">
        <v>44084</v>
      </c>
      <c r="B370" s="25" t="s">
        <v>1135</v>
      </c>
      <c r="C370" s="25" t="s">
        <v>1136</v>
      </c>
      <c r="D370" s="25" t="s">
        <v>454</v>
      </c>
      <c r="E370" s="26" t="s">
        <v>99</v>
      </c>
      <c r="F370" s="27" t="s">
        <v>100</v>
      </c>
      <c r="G370" s="25" t="s">
        <v>857</v>
      </c>
      <c r="H370" s="28">
        <v>2744304058</v>
      </c>
      <c r="I370" s="29">
        <v>1377</v>
      </c>
    </row>
    <row r="371" spans="1:9" ht="36.75">
      <c r="A371" s="5">
        <v>44085</v>
      </c>
      <c r="B371" s="34" t="s">
        <v>1137</v>
      </c>
      <c r="C371" s="34" t="s">
        <v>1138</v>
      </c>
      <c r="D371" s="34" t="s">
        <v>854</v>
      </c>
      <c r="E371" s="35" t="s">
        <v>131</v>
      </c>
      <c r="F371" s="36" t="s">
        <v>132</v>
      </c>
      <c r="G371" s="35" t="s">
        <v>455</v>
      </c>
      <c r="H371" s="36" t="s">
        <v>50</v>
      </c>
      <c r="I371" s="37">
        <v>2864.5</v>
      </c>
    </row>
    <row r="372" spans="1:9" ht="36.75">
      <c r="A372" s="5">
        <v>44085</v>
      </c>
      <c r="B372" s="34" t="s">
        <v>1139</v>
      </c>
      <c r="C372" s="34" t="s">
        <v>1140</v>
      </c>
      <c r="D372" s="34" t="s">
        <v>1141</v>
      </c>
      <c r="E372" s="35" t="s">
        <v>131</v>
      </c>
      <c r="F372" s="36" t="s">
        <v>132</v>
      </c>
      <c r="G372" s="35" t="s">
        <v>676</v>
      </c>
      <c r="H372" s="36">
        <v>2900105939</v>
      </c>
      <c r="I372" s="37">
        <v>1175</v>
      </c>
    </row>
    <row r="373" spans="1:9" ht="36.75">
      <c r="A373" s="5">
        <v>44085</v>
      </c>
      <c r="B373" s="34" t="s">
        <v>1142</v>
      </c>
      <c r="C373" s="34" t="s">
        <v>440</v>
      </c>
      <c r="D373" s="34" t="s">
        <v>441</v>
      </c>
      <c r="E373" s="35" t="s">
        <v>131</v>
      </c>
      <c r="F373" s="36" t="s">
        <v>132</v>
      </c>
      <c r="G373" s="35" t="s">
        <v>676</v>
      </c>
      <c r="H373" s="36">
        <v>2900105939</v>
      </c>
      <c r="I373" s="37">
        <v>2487</v>
      </c>
    </row>
    <row r="374" spans="1:9" ht="48">
      <c r="A374" s="5">
        <v>44085</v>
      </c>
      <c r="B374" s="7">
        <f>HYPERLINK("https://my.zakupki.prom.ua/remote/dispatcher/state_purchase_view/19412075","UA-2020-09-18-007714-a")</f>
        <v>0</v>
      </c>
      <c r="C374" s="7" t="s">
        <v>1143</v>
      </c>
      <c r="D374" s="7" t="s">
        <v>1144</v>
      </c>
      <c r="E374" s="9" t="s">
        <v>125</v>
      </c>
      <c r="F374" s="32" t="s">
        <v>126</v>
      </c>
      <c r="G374" s="7" t="s">
        <v>167</v>
      </c>
      <c r="H374" s="32" t="s">
        <v>500</v>
      </c>
      <c r="I374" s="31">
        <v>1365</v>
      </c>
    </row>
    <row r="375" spans="1:9" ht="48">
      <c r="A375" s="5">
        <v>44085</v>
      </c>
      <c r="B375" s="7">
        <f>HYPERLINK("https://my.zakupki.prom.ua/remote/dispatcher/state_purchase_view/19411071","UA-2020-09-18-007419-a")</f>
        <v>0</v>
      </c>
      <c r="C375" s="7" t="s">
        <v>1145</v>
      </c>
      <c r="D375" s="7" t="s">
        <v>1108</v>
      </c>
      <c r="E375" s="9" t="s">
        <v>125</v>
      </c>
      <c r="F375" s="32" t="s">
        <v>126</v>
      </c>
      <c r="G375" s="7" t="s">
        <v>481</v>
      </c>
      <c r="H375" s="32" t="s">
        <v>500</v>
      </c>
      <c r="I375" s="31">
        <v>3207</v>
      </c>
    </row>
    <row r="376" spans="1:9" ht="48">
      <c r="A376" s="5">
        <v>44085</v>
      </c>
      <c r="B376" s="7">
        <f>HYPERLINK("https://my.zakupki.prom.ua/remote/dispatcher/state_purchase_view/19410074","UA-2020-09-18-007166-a")</f>
        <v>0</v>
      </c>
      <c r="C376" s="7" t="s">
        <v>1146</v>
      </c>
      <c r="D376" s="7" t="s">
        <v>1108</v>
      </c>
      <c r="E376" s="9" t="s">
        <v>125</v>
      </c>
      <c r="F376" s="32" t="s">
        <v>126</v>
      </c>
      <c r="G376" s="7" t="s">
        <v>481</v>
      </c>
      <c r="H376" s="32" t="s">
        <v>1111</v>
      </c>
      <c r="I376" s="31">
        <v>2622</v>
      </c>
    </row>
    <row r="377" spans="1:9" ht="59.25">
      <c r="A377" s="5">
        <v>44085</v>
      </c>
      <c r="B377" s="7">
        <f>HYPERLINK("https://my.zakupki.prom.ua/remote/dispatcher/state_purchase_view/19387697","UA-2020-09-18-001082-a")</f>
        <v>0</v>
      </c>
      <c r="C377" s="7" t="s">
        <v>1147</v>
      </c>
      <c r="D377" s="7" t="s">
        <v>1066</v>
      </c>
      <c r="E377" s="9" t="s">
        <v>125</v>
      </c>
      <c r="F377" s="32" t="s">
        <v>126</v>
      </c>
      <c r="G377" s="7" t="s">
        <v>1067</v>
      </c>
      <c r="H377" s="32" t="s">
        <v>117</v>
      </c>
      <c r="I377" s="31">
        <v>2450</v>
      </c>
    </row>
    <row r="378" spans="1:9" ht="36.75">
      <c r="A378" s="5">
        <v>44085</v>
      </c>
      <c r="B378" s="7">
        <f>HYPERLINK("https://my.zakupki.prom.ua/remote/dispatcher/state_purchase_view/19387183","UA-2020-09-18-000938-a")</f>
        <v>0</v>
      </c>
      <c r="C378" s="7" t="s">
        <v>1148</v>
      </c>
      <c r="D378" s="7" t="s">
        <v>1149</v>
      </c>
      <c r="E378" s="9" t="s">
        <v>125</v>
      </c>
      <c r="F378" s="32" t="s">
        <v>126</v>
      </c>
      <c r="G378" s="7" t="s">
        <v>1073</v>
      </c>
      <c r="H378" s="32" t="s">
        <v>40</v>
      </c>
      <c r="I378" s="31">
        <v>2999.45</v>
      </c>
    </row>
    <row r="379" spans="1:9" ht="36.75">
      <c r="A379" s="33">
        <v>44085</v>
      </c>
      <c r="B379" s="7">
        <f>HYPERLINK("https://my.zakupki.prom.ua/remote/dispatcher/state_purchase_view/19386812","UA-2020-09-18-000827-a")</f>
        <v>0</v>
      </c>
      <c r="C379" s="7" t="s">
        <v>1150</v>
      </c>
      <c r="D379" s="7" t="s">
        <v>248</v>
      </c>
      <c r="E379" s="9" t="s">
        <v>125</v>
      </c>
      <c r="F379" s="32" t="s">
        <v>126</v>
      </c>
      <c r="G379" s="7" t="s">
        <v>1070</v>
      </c>
      <c r="H379" s="32" t="s">
        <v>958</v>
      </c>
      <c r="I379" s="31">
        <v>1819</v>
      </c>
    </row>
    <row r="380" spans="1:9" ht="36.75">
      <c r="A380" s="33">
        <v>44088</v>
      </c>
      <c r="B380" s="34" t="s">
        <v>1151</v>
      </c>
      <c r="C380" s="34" t="s">
        <v>898</v>
      </c>
      <c r="D380" s="34" t="s">
        <v>369</v>
      </c>
      <c r="E380" s="35" t="s">
        <v>131</v>
      </c>
      <c r="F380" s="36" t="s">
        <v>132</v>
      </c>
      <c r="G380" s="35" t="s">
        <v>388</v>
      </c>
      <c r="H380" s="36">
        <v>2575315465</v>
      </c>
      <c r="I380" s="37">
        <v>2930</v>
      </c>
    </row>
    <row r="381" spans="1:9" ht="36.75">
      <c r="A381" s="33">
        <v>44088</v>
      </c>
      <c r="B381" s="34" t="s">
        <v>1152</v>
      </c>
      <c r="C381" s="34" t="s">
        <v>1153</v>
      </c>
      <c r="D381" s="34" t="s">
        <v>290</v>
      </c>
      <c r="E381" s="35" t="s">
        <v>131</v>
      </c>
      <c r="F381" s="36" t="s">
        <v>132</v>
      </c>
      <c r="G381" s="35" t="s">
        <v>388</v>
      </c>
      <c r="H381" s="36">
        <v>2575315465</v>
      </c>
      <c r="I381" s="37">
        <v>830</v>
      </c>
    </row>
    <row r="382" spans="1:9" ht="48">
      <c r="A382" s="20">
        <v>44089</v>
      </c>
      <c r="B382" s="21" t="s">
        <v>1154</v>
      </c>
      <c r="C382" s="21" t="s">
        <v>74</v>
      </c>
      <c r="D382" s="21" t="s">
        <v>1155</v>
      </c>
      <c r="E382" s="21" t="s">
        <v>76</v>
      </c>
      <c r="F382" s="22" t="s">
        <v>77</v>
      </c>
      <c r="G382" s="21" t="s">
        <v>1156</v>
      </c>
      <c r="H382" s="22" t="s">
        <v>1157</v>
      </c>
      <c r="I382" s="23">
        <v>2229.78</v>
      </c>
    </row>
    <row r="383" spans="1:9" ht="25.5">
      <c r="A383" s="24">
        <v>44089</v>
      </c>
      <c r="B383" s="25" t="s">
        <v>1158</v>
      </c>
      <c r="C383" s="25" t="s">
        <v>1159</v>
      </c>
      <c r="D383" s="25" t="s">
        <v>369</v>
      </c>
      <c r="E383" s="26" t="s">
        <v>99</v>
      </c>
      <c r="F383" s="27" t="s">
        <v>100</v>
      </c>
      <c r="G383" s="25" t="s">
        <v>105</v>
      </c>
      <c r="H383" s="28">
        <v>31222520</v>
      </c>
      <c r="I383" s="29">
        <v>2999</v>
      </c>
    </row>
    <row r="384" spans="1:9" ht="36.75">
      <c r="A384" s="5">
        <v>44090</v>
      </c>
      <c r="B384" s="19" t="s">
        <v>1160</v>
      </c>
      <c r="C384" s="7" t="s">
        <v>1161</v>
      </c>
      <c r="D384" s="8" t="s">
        <v>1162</v>
      </c>
      <c r="E384" s="9" t="s">
        <v>12</v>
      </c>
      <c r="F384" s="10">
        <v>3341351</v>
      </c>
      <c r="G384" s="8" t="s">
        <v>1163</v>
      </c>
      <c r="H384" s="11" t="s">
        <v>1164</v>
      </c>
      <c r="I384" s="12">
        <v>2120.02</v>
      </c>
    </row>
    <row r="385" spans="1:9" ht="36.75">
      <c r="A385" s="33">
        <v>44091</v>
      </c>
      <c r="B385" s="19" t="s">
        <v>1165</v>
      </c>
      <c r="C385" s="7" t="s">
        <v>1166</v>
      </c>
      <c r="D385" s="8" t="s">
        <v>143</v>
      </c>
      <c r="E385" s="9" t="s">
        <v>12</v>
      </c>
      <c r="F385" s="10">
        <v>3341351</v>
      </c>
      <c r="G385" s="8" t="s">
        <v>144</v>
      </c>
      <c r="H385" s="11" t="s">
        <v>1167</v>
      </c>
      <c r="I385" s="12">
        <v>252</v>
      </c>
    </row>
    <row r="386" spans="1:9" ht="36.75">
      <c r="A386" s="33">
        <v>44091</v>
      </c>
      <c r="B386" s="5" t="s">
        <v>1168</v>
      </c>
      <c r="C386" s="5" t="s">
        <v>1169</v>
      </c>
      <c r="D386" s="5" t="s">
        <v>791</v>
      </c>
      <c r="E386" s="30" t="s">
        <v>185</v>
      </c>
      <c r="F386" s="11" t="s">
        <v>186</v>
      </c>
      <c r="G386" s="5" t="s">
        <v>1170</v>
      </c>
      <c r="H386" s="11">
        <v>2628414924</v>
      </c>
      <c r="I386" s="31">
        <v>600</v>
      </c>
    </row>
    <row r="387" spans="1:9" ht="36.75">
      <c r="A387" s="33">
        <v>44091</v>
      </c>
      <c r="B387" s="34" t="s">
        <v>1171</v>
      </c>
      <c r="C387" s="34" t="s">
        <v>1172</v>
      </c>
      <c r="D387" s="34" t="s">
        <v>1173</v>
      </c>
      <c r="E387" s="35" t="s">
        <v>131</v>
      </c>
      <c r="F387" s="36" t="s">
        <v>132</v>
      </c>
      <c r="G387" s="35" t="s">
        <v>494</v>
      </c>
      <c r="H387" s="36">
        <v>1963512742</v>
      </c>
      <c r="I387" s="37">
        <v>2968.9</v>
      </c>
    </row>
    <row r="388" spans="1:9" ht="36.75">
      <c r="A388" s="33">
        <v>44091</v>
      </c>
      <c r="B388" s="34" t="s">
        <v>1174</v>
      </c>
      <c r="C388" s="34" t="s">
        <v>202</v>
      </c>
      <c r="D388" s="34" t="s">
        <v>203</v>
      </c>
      <c r="E388" s="35" t="s">
        <v>131</v>
      </c>
      <c r="F388" s="36" t="s">
        <v>132</v>
      </c>
      <c r="G388" s="35" t="s">
        <v>494</v>
      </c>
      <c r="H388" s="36">
        <v>1963512742</v>
      </c>
      <c r="I388" s="37">
        <v>1000</v>
      </c>
    </row>
    <row r="389" spans="1:9" ht="36.75">
      <c r="A389" s="33">
        <v>44091</v>
      </c>
      <c r="B389" s="5" t="s">
        <v>1175</v>
      </c>
      <c r="C389" s="5" t="s">
        <v>1176</v>
      </c>
      <c r="D389" s="5" t="s">
        <v>791</v>
      </c>
      <c r="E389" s="30" t="s">
        <v>185</v>
      </c>
      <c r="F389" s="11" t="s">
        <v>186</v>
      </c>
      <c r="G389" s="8" t="s">
        <v>116</v>
      </c>
      <c r="H389" s="11" t="s">
        <v>117</v>
      </c>
      <c r="I389" s="31">
        <v>1900</v>
      </c>
    </row>
    <row r="390" spans="1:9" ht="36.75">
      <c r="A390" s="5">
        <v>44092</v>
      </c>
      <c r="B390" s="5" t="s">
        <v>1177</v>
      </c>
      <c r="C390" s="5" t="s">
        <v>1178</v>
      </c>
      <c r="D390" s="5" t="s">
        <v>791</v>
      </c>
      <c r="E390" s="30" t="s">
        <v>185</v>
      </c>
      <c r="F390" s="11" t="s">
        <v>186</v>
      </c>
      <c r="G390" s="8" t="s">
        <v>116</v>
      </c>
      <c r="H390" s="11" t="s">
        <v>117</v>
      </c>
      <c r="I390" s="31">
        <v>2000</v>
      </c>
    </row>
    <row r="391" spans="1:9" ht="36.75">
      <c r="A391" s="5">
        <v>44092</v>
      </c>
      <c r="B391" s="7">
        <f>HYPERLINK("https://my.zakupki.prom.ua/remote/dispatcher/state_purchase_view/19474230","UA-2020-09-22-003579-b")</f>
        <v>0</v>
      </c>
      <c r="C391" s="7" t="s">
        <v>1179</v>
      </c>
      <c r="D391" s="7" t="s">
        <v>310</v>
      </c>
      <c r="E391" s="9" t="s">
        <v>125</v>
      </c>
      <c r="F391" s="32" t="s">
        <v>126</v>
      </c>
      <c r="G391" s="7" t="s">
        <v>1180</v>
      </c>
      <c r="H391" s="32" t="s">
        <v>336</v>
      </c>
      <c r="I391" s="31">
        <v>792</v>
      </c>
    </row>
    <row r="392" spans="1:9" ht="36.75">
      <c r="A392" s="5">
        <v>44092</v>
      </c>
      <c r="B392" s="7">
        <f>HYPERLINK("https://my.zakupki.prom.ua/remote/dispatcher/state_purchase_view/19473222","UA-2020-09-22-003183-b")</f>
        <v>0</v>
      </c>
      <c r="C392" s="7" t="s">
        <v>1181</v>
      </c>
      <c r="D392" s="7" t="s">
        <v>195</v>
      </c>
      <c r="E392" s="9" t="s">
        <v>125</v>
      </c>
      <c r="F392" s="32" t="s">
        <v>126</v>
      </c>
      <c r="G392" s="7" t="s">
        <v>293</v>
      </c>
      <c r="H392" s="32" t="s">
        <v>246</v>
      </c>
      <c r="I392" s="31">
        <v>1150</v>
      </c>
    </row>
    <row r="393" spans="1:9" ht="36.75">
      <c r="A393" s="5">
        <v>44092</v>
      </c>
      <c r="B393" s="7">
        <f>HYPERLINK("https://my.zakupki.prom.ua/remote/dispatcher/state_purchase_view/19472633","UA-2020-09-22-003018-b")</f>
        <v>0</v>
      </c>
      <c r="C393" s="7" t="s">
        <v>1182</v>
      </c>
      <c r="D393" s="7" t="s">
        <v>251</v>
      </c>
      <c r="E393" s="9" t="s">
        <v>125</v>
      </c>
      <c r="F393" s="32" t="s">
        <v>126</v>
      </c>
      <c r="G393" s="7" t="s">
        <v>249</v>
      </c>
      <c r="H393" s="32" t="s">
        <v>168</v>
      </c>
      <c r="I393" s="31">
        <v>1460.45</v>
      </c>
    </row>
    <row r="394" spans="1:9" ht="36.75">
      <c r="A394" s="5">
        <v>44092</v>
      </c>
      <c r="B394" s="34" t="s">
        <v>1183</v>
      </c>
      <c r="C394" s="34" t="s">
        <v>281</v>
      </c>
      <c r="D394" s="34" t="s">
        <v>282</v>
      </c>
      <c r="E394" s="35" t="s">
        <v>131</v>
      </c>
      <c r="F394" s="36" t="s">
        <v>132</v>
      </c>
      <c r="G394" s="35" t="s">
        <v>283</v>
      </c>
      <c r="H394" s="36">
        <v>3124519541</v>
      </c>
      <c r="I394" s="51">
        <v>2066</v>
      </c>
    </row>
    <row r="395" spans="1:9" ht="36.75">
      <c r="A395" s="5">
        <v>44092</v>
      </c>
      <c r="B395" s="34" t="s">
        <v>1184</v>
      </c>
      <c r="C395" s="34" t="s">
        <v>898</v>
      </c>
      <c r="D395" s="34" t="s">
        <v>369</v>
      </c>
      <c r="E395" s="35" t="s">
        <v>131</v>
      </c>
      <c r="F395" s="36" t="s">
        <v>132</v>
      </c>
      <c r="G395" s="35" t="s">
        <v>370</v>
      </c>
      <c r="H395" s="36">
        <v>35496741</v>
      </c>
      <c r="I395" s="51">
        <v>2764.8</v>
      </c>
    </row>
    <row r="396" spans="1:9" ht="93">
      <c r="A396" s="33">
        <v>44092</v>
      </c>
      <c r="B396" s="7">
        <f>HYPERLINK("https://my.zakupki.prom.ua/remote/dispatcher/state_purchase_view/19512201","UA-2020-09-23-001660-b")</f>
        <v>0</v>
      </c>
      <c r="C396" s="7" t="s">
        <v>1185</v>
      </c>
      <c r="D396" s="7" t="s">
        <v>480</v>
      </c>
      <c r="E396" s="9" t="s">
        <v>125</v>
      </c>
      <c r="F396" s="32" t="s">
        <v>126</v>
      </c>
      <c r="G396" s="7" t="s">
        <v>1186</v>
      </c>
      <c r="H396" s="32" t="s">
        <v>147</v>
      </c>
      <c r="I396" s="12">
        <v>49328.4</v>
      </c>
    </row>
    <row r="397" spans="1:9" ht="36.75">
      <c r="A397" s="33">
        <v>44092</v>
      </c>
      <c r="B397" s="7">
        <f>HYPERLINK("https://my.zakupki.prom.ua/remote/dispatcher/state_purchase_view/19508729","UA-2020-09-23-000609-b")</f>
        <v>0</v>
      </c>
      <c r="C397" s="7" t="s">
        <v>1029</v>
      </c>
      <c r="D397" s="7" t="s">
        <v>1187</v>
      </c>
      <c r="E397" s="9" t="s">
        <v>125</v>
      </c>
      <c r="F397" s="32" t="s">
        <v>126</v>
      </c>
      <c r="G397" s="7" t="s">
        <v>1180</v>
      </c>
      <c r="H397" s="32" t="s">
        <v>147</v>
      </c>
      <c r="I397" s="12">
        <v>1820</v>
      </c>
    </row>
    <row r="398" spans="1:9" ht="25.5">
      <c r="A398" s="24">
        <v>44092</v>
      </c>
      <c r="B398" s="25" t="s">
        <v>1188</v>
      </c>
      <c r="C398" s="25" t="s">
        <v>1189</v>
      </c>
      <c r="D398" s="25" t="s">
        <v>984</v>
      </c>
      <c r="E398" s="26" t="s">
        <v>99</v>
      </c>
      <c r="F398" s="27" t="s">
        <v>100</v>
      </c>
      <c r="G398" s="25" t="s">
        <v>163</v>
      </c>
      <c r="H398" s="28">
        <v>2680806725</v>
      </c>
      <c r="I398" s="29">
        <v>1500</v>
      </c>
    </row>
    <row r="399" spans="1:9" ht="138">
      <c r="A399" s="5">
        <v>44095</v>
      </c>
      <c r="B399" s="7">
        <f>HYPERLINK("https://my.zakupki.prom.ua/remote/dispatcher/state_purchase_view/19583242","UA-2020-09-24-011476-a")</f>
        <v>0</v>
      </c>
      <c r="C399" s="7" t="s">
        <v>1190</v>
      </c>
      <c r="D399" s="7" t="s">
        <v>1191</v>
      </c>
      <c r="E399" s="9" t="s">
        <v>125</v>
      </c>
      <c r="F399" s="32" t="s">
        <v>126</v>
      </c>
      <c r="G399" s="7" t="s">
        <v>1192</v>
      </c>
      <c r="H399" s="32" t="s">
        <v>1193</v>
      </c>
      <c r="I399" s="12">
        <v>2677.69</v>
      </c>
    </row>
    <row r="400" spans="1:9" ht="59.25">
      <c r="A400" s="5">
        <v>44095</v>
      </c>
      <c r="B400" s="7">
        <f>HYPERLINK("https://my.zakupki.prom.ua/remote/dispatcher/state_purchase_view/19576489","UA-2020-09-24-009152-a")</f>
        <v>0</v>
      </c>
      <c r="C400" s="7" t="s">
        <v>1194</v>
      </c>
      <c r="D400" s="7" t="s">
        <v>1195</v>
      </c>
      <c r="E400" s="9" t="s">
        <v>125</v>
      </c>
      <c r="F400" s="32" t="s">
        <v>126</v>
      </c>
      <c r="G400" s="7" t="s">
        <v>1196</v>
      </c>
      <c r="H400" s="32" t="s">
        <v>132</v>
      </c>
      <c r="I400" s="12">
        <v>2000</v>
      </c>
    </row>
    <row r="401" spans="1:9" ht="59.25">
      <c r="A401" s="5">
        <v>44095</v>
      </c>
      <c r="B401" s="7">
        <f>HYPERLINK("https://my.zakupki.prom.ua/remote/dispatcher/state_purchase_view/19574727","UA-2020-09-24-008554-a")</f>
        <v>0</v>
      </c>
      <c r="C401" s="7" t="s">
        <v>1197</v>
      </c>
      <c r="D401" s="7" t="s">
        <v>1198</v>
      </c>
      <c r="E401" s="9" t="s">
        <v>125</v>
      </c>
      <c r="F401" s="32" t="s">
        <v>126</v>
      </c>
      <c r="G401" s="7" t="s">
        <v>131</v>
      </c>
      <c r="H401" s="32" t="s">
        <v>1199</v>
      </c>
      <c r="I401" s="12">
        <v>20750.77</v>
      </c>
    </row>
    <row r="402" spans="1:9" ht="36.75">
      <c r="A402" s="33">
        <v>44095</v>
      </c>
      <c r="B402" s="34" t="s">
        <v>1200</v>
      </c>
      <c r="C402" s="34" t="s">
        <v>440</v>
      </c>
      <c r="D402" s="34" t="s">
        <v>441</v>
      </c>
      <c r="E402" s="35" t="s">
        <v>131</v>
      </c>
      <c r="F402" s="36" t="s">
        <v>132</v>
      </c>
      <c r="G402" s="35" t="s">
        <v>256</v>
      </c>
      <c r="H402" s="36">
        <v>2805501897</v>
      </c>
      <c r="I402" s="51">
        <v>2375</v>
      </c>
    </row>
    <row r="403" spans="1:9" ht="36.75">
      <c r="A403" s="33">
        <v>44095</v>
      </c>
      <c r="B403" s="34" t="s">
        <v>1201</v>
      </c>
      <c r="C403" s="34" t="s">
        <v>1202</v>
      </c>
      <c r="D403" s="34" t="s">
        <v>1141</v>
      </c>
      <c r="E403" s="35" t="s">
        <v>131</v>
      </c>
      <c r="F403" s="36" t="s">
        <v>132</v>
      </c>
      <c r="G403" s="35" t="s">
        <v>1119</v>
      </c>
      <c r="H403" s="36">
        <v>39337211</v>
      </c>
      <c r="I403" s="51">
        <v>16764.72</v>
      </c>
    </row>
    <row r="404" spans="1:9" ht="70.5">
      <c r="A404" s="38">
        <v>44095</v>
      </c>
      <c r="B404" s="25" t="s">
        <v>1203</v>
      </c>
      <c r="C404" s="25" t="s">
        <v>1204</v>
      </c>
      <c r="D404" s="25" t="s">
        <v>905</v>
      </c>
      <c r="E404" s="26" t="s">
        <v>138</v>
      </c>
      <c r="F404" s="27" t="s">
        <v>139</v>
      </c>
      <c r="G404" s="25" t="s">
        <v>1205</v>
      </c>
      <c r="H404" s="39">
        <v>21877948</v>
      </c>
      <c r="I404" s="29">
        <v>2700</v>
      </c>
    </row>
    <row r="405" spans="1:9" ht="59.25">
      <c r="A405" s="38">
        <v>44095</v>
      </c>
      <c r="B405" s="25" t="s">
        <v>1206</v>
      </c>
      <c r="C405" s="25" t="s">
        <v>1207</v>
      </c>
      <c r="D405" s="25" t="s">
        <v>905</v>
      </c>
      <c r="E405" s="26" t="s">
        <v>138</v>
      </c>
      <c r="F405" s="27" t="s">
        <v>139</v>
      </c>
      <c r="G405" s="25" t="s">
        <v>1205</v>
      </c>
      <c r="H405" s="39">
        <v>21877948</v>
      </c>
      <c r="I405" s="29">
        <v>2700</v>
      </c>
    </row>
    <row r="406" spans="1:9" ht="25.5">
      <c r="A406" s="24">
        <v>44095</v>
      </c>
      <c r="B406" s="25" t="s">
        <v>1208</v>
      </c>
      <c r="C406" s="25" t="s">
        <v>1138</v>
      </c>
      <c r="D406" s="25" t="s">
        <v>854</v>
      </c>
      <c r="E406" s="26" t="s">
        <v>99</v>
      </c>
      <c r="F406" s="27" t="s">
        <v>100</v>
      </c>
      <c r="G406" s="25" t="s">
        <v>857</v>
      </c>
      <c r="H406" s="28">
        <v>2744304058</v>
      </c>
      <c r="I406" s="29">
        <v>2970</v>
      </c>
    </row>
    <row r="407" spans="1:9" ht="25.5">
      <c r="A407" s="24">
        <v>44095</v>
      </c>
      <c r="B407" s="25" t="s">
        <v>1209</v>
      </c>
      <c r="C407" s="25" t="s">
        <v>1210</v>
      </c>
      <c r="D407" s="25" t="s">
        <v>329</v>
      </c>
      <c r="E407" s="26" t="s">
        <v>99</v>
      </c>
      <c r="F407" s="27" t="s">
        <v>100</v>
      </c>
      <c r="G407" s="25" t="s">
        <v>105</v>
      </c>
      <c r="H407" s="28">
        <v>31222520</v>
      </c>
      <c r="I407" s="29">
        <v>2365</v>
      </c>
    </row>
    <row r="408" spans="1:9" ht="25.5">
      <c r="A408" s="24">
        <v>44095</v>
      </c>
      <c r="B408" s="25" t="s">
        <v>1211</v>
      </c>
      <c r="C408" s="25" t="s">
        <v>1212</v>
      </c>
      <c r="D408" s="25" t="s">
        <v>329</v>
      </c>
      <c r="E408" s="26" t="s">
        <v>99</v>
      </c>
      <c r="F408" s="27" t="s">
        <v>100</v>
      </c>
      <c r="G408" s="25" t="s">
        <v>1213</v>
      </c>
      <c r="H408" s="28">
        <v>3190411331</v>
      </c>
      <c r="I408" s="29">
        <v>2999.01</v>
      </c>
    </row>
    <row r="409" spans="1:9" ht="59.25">
      <c r="A409" s="5">
        <v>44096</v>
      </c>
      <c r="B409" s="19" t="s">
        <v>1214</v>
      </c>
      <c r="C409" s="7" t="s">
        <v>1215</v>
      </c>
      <c r="D409" s="8" t="s">
        <v>1216</v>
      </c>
      <c r="E409" s="9" t="s">
        <v>12</v>
      </c>
      <c r="F409" s="10">
        <v>3341351</v>
      </c>
      <c r="G409" s="8" t="s">
        <v>658</v>
      </c>
      <c r="H409" s="11" t="s">
        <v>659</v>
      </c>
      <c r="I409" s="12">
        <v>49000</v>
      </c>
    </row>
    <row r="410" spans="1:9" ht="25.5">
      <c r="A410" s="5">
        <v>44096</v>
      </c>
      <c r="B410" s="7" t="s">
        <v>1217</v>
      </c>
      <c r="C410" s="7" t="s">
        <v>564</v>
      </c>
      <c r="D410" s="7" t="s">
        <v>620</v>
      </c>
      <c r="E410" s="8" t="s">
        <v>566</v>
      </c>
      <c r="F410" s="11" t="s">
        <v>567</v>
      </c>
      <c r="G410" s="8" t="s">
        <v>568</v>
      </c>
      <c r="H410" s="11" t="s">
        <v>569</v>
      </c>
      <c r="I410" s="52">
        <v>510</v>
      </c>
    </row>
    <row r="411" spans="1:9" ht="25.5">
      <c r="A411" s="5">
        <v>44096</v>
      </c>
      <c r="B411" s="7" t="s">
        <v>1218</v>
      </c>
      <c r="C411" s="7" t="s">
        <v>564</v>
      </c>
      <c r="D411" s="7" t="s">
        <v>1219</v>
      </c>
      <c r="E411" s="8" t="s">
        <v>566</v>
      </c>
      <c r="F411" s="11" t="s">
        <v>567</v>
      </c>
      <c r="G411" s="8" t="s">
        <v>568</v>
      </c>
      <c r="H411" s="11" t="s">
        <v>569</v>
      </c>
      <c r="I411" s="52">
        <v>350</v>
      </c>
    </row>
    <row r="412" spans="1:9" ht="81.75">
      <c r="A412" s="5">
        <v>44096</v>
      </c>
      <c r="B412" s="7">
        <f>HYPERLINK("https://my.zakupki.prom.ua/remote/dispatcher/state_purchase_view/19658194","UA-2020-09-28-006524-a")</f>
        <v>0</v>
      </c>
      <c r="C412" s="7" t="s">
        <v>487</v>
      </c>
      <c r="D412" s="7" t="s">
        <v>488</v>
      </c>
      <c r="E412" s="9" t="s">
        <v>125</v>
      </c>
      <c r="F412" s="32" t="s">
        <v>126</v>
      </c>
      <c r="G412" s="7" t="s">
        <v>489</v>
      </c>
      <c r="H412" s="32" t="s">
        <v>1220</v>
      </c>
      <c r="I412" s="12">
        <v>3888</v>
      </c>
    </row>
    <row r="413" spans="1:9" ht="70.5">
      <c r="A413" s="5">
        <v>44096</v>
      </c>
      <c r="B413" s="7">
        <f>HYPERLINK("https://my.zakupki.prom.ua/remote/dispatcher/state_purchase_view/19678567","UA-2020-09-29-002029-a")</f>
        <v>0</v>
      </c>
      <c r="C413" s="7" t="s">
        <v>1221</v>
      </c>
      <c r="D413" s="7" t="s">
        <v>1222</v>
      </c>
      <c r="E413" s="9" t="s">
        <v>125</v>
      </c>
      <c r="F413" s="32" t="s">
        <v>126</v>
      </c>
      <c r="G413" s="7" t="s">
        <v>1223</v>
      </c>
      <c r="H413" s="32" t="s">
        <v>95</v>
      </c>
      <c r="I413" s="12">
        <v>480</v>
      </c>
    </row>
    <row r="414" spans="1:9" ht="70.5">
      <c r="A414" s="33">
        <v>44096</v>
      </c>
      <c r="B414" s="7">
        <f>HYPERLINK("https://my.zakupki.prom.ua/remote/dispatcher/state_purchase_view/19677847","UA-2020-09-29-001836-a")</f>
        <v>0</v>
      </c>
      <c r="C414" s="7" t="s">
        <v>1224</v>
      </c>
      <c r="D414" s="7" t="s">
        <v>1222</v>
      </c>
      <c r="E414" s="9" t="s">
        <v>125</v>
      </c>
      <c r="F414" s="32" t="s">
        <v>126</v>
      </c>
      <c r="G414" s="7" t="s">
        <v>1223</v>
      </c>
      <c r="H414" s="32" t="s">
        <v>482</v>
      </c>
      <c r="I414" s="12">
        <v>1680</v>
      </c>
    </row>
    <row r="415" spans="1:9" ht="36.75">
      <c r="A415" s="33">
        <v>44096</v>
      </c>
      <c r="B415" s="19" t="s">
        <v>1225</v>
      </c>
      <c r="C415" s="7" t="s">
        <v>1226</v>
      </c>
      <c r="D415" s="8" t="s">
        <v>1227</v>
      </c>
      <c r="E415" s="9" t="s">
        <v>12</v>
      </c>
      <c r="F415" s="10">
        <v>3341351</v>
      </c>
      <c r="G415" s="8" t="s">
        <v>1228</v>
      </c>
      <c r="H415" s="11" t="s">
        <v>1229</v>
      </c>
      <c r="I415" s="12">
        <v>10600</v>
      </c>
    </row>
    <row r="416" spans="1:9" ht="48">
      <c r="A416" s="38">
        <v>44096</v>
      </c>
      <c r="B416" s="25" t="s">
        <v>1230</v>
      </c>
      <c r="C416" s="25" t="s">
        <v>1231</v>
      </c>
      <c r="D416" s="25" t="s">
        <v>1232</v>
      </c>
      <c r="E416" s="26" t="s">
        <v>138</v>
      </c>
      <c r="F416" s="27" t="s">
        <v>139</v>
      </c>
      <c r="G416" s="25" t="s">
        <v>1233</v>
      </c>
      <c r="H416" s="39">
        <v>2947706031</v>
      </c>
      <c r="I416" s="29">
        <v>49809.6</v>
      </c>
    </row>
    <row r="417" spans="1:9" ht="36.75">
      <c r="A417" s="5">
        <v>44097</v>
      </c>
      <c r="B417" s="53" t="s">
        <v>1234</v>
      </c>
      <c r="C417" s="54" t="s">
        <v>1235</v>
      </c>
      <c r="D417" s="54" t="s">
        <v>1236</v>
      </c>
      <c r="E417" s="54" t="s">
        <v>1237</v>
      </c>
      <c r="F417" s="55" t="s">
        <v>1238</v>
      </c>
      <c r="G417" s="54" t="s">
        <v>1239</v>
      </c>
      <c r="H417" s="55" t="s">
        <v>1240</v>
      </c>
      <c r="I417" s="18">
        <v>4640.61</v>
      </c>
    </row>
    <row r="418" spans="1:9" ht="25.5">
      <c r="A418" s="5">
        <v>44097</v>
      </c>
      <c r="B418" s="53" t="s">
        <v>1241</v>
      </c>
      <c r="C418" s="54" t="s">
        <v>1242</v>
      </c>
      <c r="D418" s="54" t="s">
        <v>620</v>
      </c>
      <c r="E418" s="54" t="s">
        <v>1237</v>
      </c>
      <c r="F418" s="55" t="s">
        <v>1238</v>
      </c>
      <c r="G418" s="54" t="s">
        <v>1243</v>
      </c>
      <c r="H418" s="55" t="s">
        <v>1244</v>
      </c>
      <c r="I418" s="18">
        <v>2926</v>
      </c>
    </row>
    <row r="419" spans="1:9" ht="36.75">
      <c r="A419" s="20">
        <v>44097</v>
      </c>
      <c r="B419" s="21" t="s">
        <v>1245</v>
      </c>
      <c r="C419" s="21" t="s">
        <v>74</v>
      </c>
      <c r="D419" s="21" t="s">
        <v>1246</v>
      </c>
      <c r="E419" s="21" t="s">
        <v>76</v>
      </c>
      <c r="F419" s="22" t="s">
        <v>77</v>
      </c>
      <c r="G419" s="21" t="s">
        <v>590</v>
      </c>
      <c r="H419" s="22" t="s">
        <v>1247</v>
      </c>
      <c r="I419" s="23">
        <v>1861.98</v>
      </c>
    </row>
    <row r="420" spans="1:9" ht="25.5">
      <c r="A420" s="24">
        <v>44097</v>
      </c>
      <c r="B420" s="25" t="s">
        <v>1248</v>
      </c>
      <c r="C420" s="25" t="s">
        <v>1249</v>
      </c>
      <c r="D420" s="25" t="s">
        <v>369</v>
      </c>
      <c r="E420" s="26" t="s">
        <v>99</v>
      </c>
      <c r="F420" s="27" t="s">
        <v>100</v>
      </c>
      <c r="G420" s="25" t="s">
        <v>105</v>
      </c>
      <c r="H420" s="28">
        <v>31222520</v>
      </c>
      <c r="I420" s="29">
        <v>2800</v>
      </c>
    </row>
    <row r="421" spans="1:9" ht="25.5">
      <c r="A421" s="5">
        <v>44098</v>
      </c>
      <c r="B421" s="53" t="s">
        <v>1250</v>
      </c>
      <c r="C421" s="54" t="s">
        <v>1251</v>
      </c>
      <c r="D421" s="54" t="s">
        <v>339</v>
      </c>
      <c r="E421" s="54" t="s">
        <v>1237</v>
      </c>
      <c r="F421" s="55" t="s">
        <v>1238</v>
      </c>
      <c r="G421" s="54" t="s">
        <v>1252</v>
      </c>
      <c r="H421" s="55" t="s">
        <v>1253</v>
      </c>
      <c r="I421" s="18">
        <v>2112</v>
      </c>
    </row>
    <row r="422" spans="1:9" ht="25.5">
      <c r="A422" s="5">
        <v>44098</v>
      </c>
      <c r="B422" s="53" t="s">
        <v>1254</v>
      </c>
      <c r="C422" s="54" t="s">
        <v>1255</v>
      </c>
      <c r="D422" s="54" t="s">
        <v>1256</v>
      </c>
      <c r="E422" s="54" t="s">
        <v>1237</v>
      </c>
      <c r="F422" s="55" t="s">
        <v>1238</v>
      </c>
      <c r="G422" s="54" t="s">
        <v>1257</v>
      </c>
      <c r="H422" s="55" t="s">
        <v>1258</v>
      </c>
      <c r="I422" s="18">
        <v>2841.79</v>
      </c>
    </row>
    <row r="423" spans="1:9" ht="48">
      <c r="A423" s="5">
        <v>44098</v>
      </c>
      <c r="B423" s="53" t="s">
        <v>1259</v>
      </c>
      <c r="C423" s="54" t="s">
        <v>1260</v>
      </c>
      <c r="D423" s="54" t="s">
        <v>1261</v>
      </c>
      <c r="E423" s="54" t="s">
        <v>1237</v>
      </c>
      <c r="F423" s="55" t="s">
        <v>1238</v>
      </c>
      <c r="G423" s="54" t="s">
        <v>1262</v>
      </c>
      <c r="H423" s="55" t="s">
        <v>1074</v>
      </c>
      <c r="I423" s="18">
        <v>2452</v>
      </c>
    </row>
    <row r="424" spans="1:9" ht="25.5">
      <c r="A424" s="33">
        <v>44098</v>
      </c>
      <c r="B424" s="53" t="s">
        <v>1263</v>
      </c>
      <c r="C424" s="54" t="s">
        <v>1264</v>
      </c>
      <c r="D424" s="54" t="s">
        <v>791</v>
      </c>
      <c r="E424" s="54" t="s">
        <v>1237</v>
      </c>
      <c r="F424" s="55" t="s">
        <v>1238</v>
      </c>
      <c r="G424" s="54" t="s">
        <v>1265</v>
      </c>
      <c r="H424" s="55" t="s">
        <v>1266</v>
      </c>
      <c r="I424" s="18">
        <v>1788</v>
      </c>
    </row>
    <row r="425" spans="1:9" ht="25.5">
      <c r="A425" s="33">
        <v>44098</v>
      </c>
      <c r="B425" s="53" t="s">
        <v>1267</v>
      </c>
      <c r="C425" s="54" t="s">
        <v>1268</v>
      </c>
      <c r="D425" s="54" t="s">
        <v>1269</v>
      </c>
      <c r="E425" s="54" t="s">
        <v>1237</v>
      </c>
      <c r="F425" s="55" t="s">
        <v>1238</v>
      </c>
      <c r="G425" s="54" t="s">
        <v>1270</v>
      </c>
      <c r="H425" s="55" t="s">
        <v>1271</v>
      </c>
      <c r="I425" s="18">
        <v>680</v>
      </c>
    </row>
    <row r="426" spans="1:9" ht="59.25">
      <c r="A426" s="38">
        <v>44098</v>
      </c>
      <c r="B426" s="25" t="s">
        <v>1272</v>
      </c>
      <c r="C426" s="25" t="s">
        <v>1273</v>
      </c>
      <c r="D426" s="25" t="s">
        <v>296</v>
      </c>
      <c r="E426" s="26" t="s">
        <v>138</v>
      </c>
      <c r="F426" s="27" t="s">
        <v>139</v>
      </c>
      <c r="G426" s="25" t="s">
        <v>297</v>
      </c>
      <c r="H426" s="39">
        <v>2811604530</v>
      </c>
      <c r="I426" s="29">
        <v>749.3</v>
      </c>
    </row>
    <row r="427" spans="1:9" ht="25.5">
      <c r="A427" s="24">
        <v>44098</v>
      </c>
      <c r="B427" s="25" t="s">
        <v>1274</v>
      </c>
      <c r="C427" s="25" t="s">
        <v>1275</v>
      </c>
      <c r="D427" s="25" t="s">
        <v>1276</v>
      </c>
      <c r="E427" s="26" t="s">
        <v>99</v>
      </c>
      <c r="F427" s="27" t="s">
        <v>100</v>
      </c>
      <c r="G427" s="25" t="s">
        <v>105</v>
      </c>
      <c r="H427" s="45">
        <v>31222520</v>
      </c>
      <c r="I427" s="29">
        <v>2931</v>
      </c>
    </row>
    <row r="428" spans="1:9" ht="36.75">
      <c r="A428" s="5">
        <v>44099</v>
      </c>
      <c r="B428" s="54" t="s">
        <v>1277</v>
      </c>
      <c r="C428" s="54" t="s">
        <v>1278</v>
      </c>
      <c r="D428" s="54" t="s">
        <v>323</v>
      </c>
      <c r="E428" s="54" t="s">
        <v>99</v>
      </c>
      <c r="F428" s="55" t="s">
        <v>100</v>
      </c>
      <c r="G428" s="54" t="s">
        <v>1279</v>
      </c>
      <c r="H428" s="55" t="s">
        <v>1280</v>
      </c>
      <c r="I428" s="18">
        <v>1000</v>
      </c>
    </row>
    <row r="429" spans="1:9" ht="25.5">
      <c r="A429" s="56">
        <v>44099</v>
      </c>
      <c r="B429" s="54" t="s">
        <v>1281</v>
      </c>
      <c r="C429" s="54" t="s">
        <v>1282</v>
      </c>
      <c r="D429" s="54" t="s">
        <v>210</v>
      </c>
      <c r="E429" s="54" t="s">
        <v>99</v>
      </c>
      <c r="F429" s="55" t="s">
        <v>100</v>
      </c>
      <c r="G429" s="54" t="s">
        <v>1283</v>
      </c>
      <c r="H429" s="55" t="s">
        <v>1284</v>
      </c>
      <c r="I429" s="18">
        <v>890</v>
      </c>
    </row>
    <row r="430" spans="1:9" ht="25.5">
      <c r="A430" s="56">
        <v>44099</v>
      </c>
      <c r="B430" s="16" t="s">
        <v>585</v>
      </c>
      <c r="C430" s="16" t="s">
        <v>586</v>
      </c>
      <c r="D430" s="16" t="s">
        <v>587</v>
      </c>
      <c r="E430" s="54" t="s">
        <v>99</v>
      </c>
      <c r="F430" s="55" t="s">
        <v>100</v>
      </c>
      <c r="G430" s="16" t="s">
        <v>105</v>
      </c>
      <c r="H430" s="17">
        <v>31222520</v>
      </c>
      <c r="I430" s="18">
        <v>8400</v>
      </c>
    </row>
    <row r="431" spans="1:9" ht="25.5">
      <c r="A431" s="5">
        <v>44102</v>
      </c>
      <c r="B431" s="16" t="s">
        <v>588</v>
      </c>
      <c r="C431" s="16" t="s">
        <v>589</v>
      </c>
      <c r="D431" s="16" t="s">
        <v>216</v>
      </c>
      <c r="E431" s="54" t="s">
        <v>99</v>
      </c>
      <c r="F431" s="55" t="s">
        <v>100</v>
      </c>
      <c r="G431" s="16" t="s">
        <v>590</v>
      </c>
      <c r="H431" s="17">
        <v>31816235</v>
      </c>
      <c r="I431" s="18">
        <v>3069</v>
      </c>
    </row>
    <row r="432" spans="1:9" ht="25.5">
      <c r="A432" s="24">
        <v>44102</v>
      </c>
      <c r="B432" s="25" t="s">
        <v>1285</v>
      </c>
      <c r="C432" s="25" t="s">
        <v>1286</v>
      </c>
      <c r="D432" s="25" t="s">
        <v>329</v>
      </c>
      <c r="E432" s="26" t="s">
        <v>99</v>
      </c>
      <c r="F432" s="27" t="s">
        <v>100</v>
      </c>
      <c r="G432" s="25" t="s">
        <v>330</v>
      </c>
      <c r="H432" s="28">
        <v>2689909057</v>
      </c>
      <c r="I432" s="29">
        <v>345</v>
      </c>
    </row>
    <row r="433" spans="1:9" ht="25.5">
      <c r="A433" s="24">
        <v>44102</v>
      </c>
      <c r="B433" s="25" t="s">
        <v>1287</v>
      </c>
      <c r="C433" s="25" t="s">
        <v>1288</v>
      </c>
      <c r="D433" s="25" t="s">
        <v>369</v>
      </c>
      <c r="E433" s="26" t="s">
        <v>99</v>
      </c>
      <c r="F433" s="27" t="s">
        <v>100</v>
      </c>
      <c r="G433" s="25" t="s">
        <v>105</v>
      </c>
      <c r="H433" s="28">
        <v>31222520</v>
      </c>
      <c r="I433" s="29">
        <v>1376</v>
      </c>
    </row>
    <row r="434" spans="1:9" ht="25.5">
      <c r="A434" s="5">
        <v>44103</v>
      </c>
      <c r="B434" s="16" t="s">
        <v>591</v>
      </c>
      <c r="C434" s="16" t="s">
        <v>592</v>
      </c>
      <c r="D434" s="16" t="s">
        <v>216</v>
      </c>
      <c r="E434" s="54" t="s">
        <v>99</v>
      </c>
      <c r="F434" s="55" t="s">
        <v>100</v>
      </c>
      <c r="G434" s="16" t="s">
        <v>590</v>
      </c>
      <c r="H434" s="17">
        <v>31816235</v>
      </c>
      <c r="I434" s="18">
        <v>2655</v>
      </c>
    </row>
    <row r="435" spans="1:9" ht="25.5">
      <c r="A435" s="5">
        <v>44103</v>
      </c>
      <c r="B435" s="16" t="s">
        <v>982</v>
      </c>
      <c r="C435" s="16" t="s">
        <v>983</v>
      </c>
      <c r="D435" s="16" t="s">
        <v>984</v>
      </c>
      <c r="E435" s="54" t="s">
        <v>99</v>
      </c>
      <c r="F435" s="55" t="s">
        <v>100</v>
      </c>
      <c r="G435" s="16" t="s">
        <v>105</v>
      </c>
      <c r="H435" s="17">
        <v>31222520</v>
      </c>
      <c r="I435" s="18">
        <v>2990</v>
      </c>
    </row>
    <row r="436" spans="1:9" ht="25.5">
      <c r="A436" s="43">
        <v>44103</v>
      </c>
      <c r="B436" s="16" t="s">
        <v>985</v>
      </c>
      <c r="C436" s="16" t="s">
        <v>986</v>
      </c>
      <c r="D436" s="16" t="s">
        <v>104</v>
      </c>
      <c r="E436" s="54" t="s">
        <v>99</v>
      </c>
      <c r="F436" s="55" t="s">
        <v>100</v>
      </c>
      <c r="G436" s="16" t="s">
        <v>105</v>
      </c>
      <c r="H436" s="17">
        <v>31222520</v>
      </c>
      <c r="I436" s="18">
        <v>3000</v>
      </c>
    </row>
    <row r="437" spans="1:9" ht="25.5">
      <c r="A437" s="43">
        <v>44103</v>
      </c>
      <c r="B437" s="16" t="s">
        <v>987</v>
      </c>
      <c r="C437" s="16" t="s">
        <v>988</v>
      </c>
      <c r="D437" s="16" t="s">
        <v>396</v>
      </c>
      <c r="E437" s="54" t="s">
        <v>99</v>
      </c>
      <c r="F437" s="55" t="s">
        <v>100</v>
      </c>
      <c r="G437" s="16" t="s">
        <v>397</v>
      </c>
      <c r="H437" s="57">
        <v>2302120630</v>
      </c>
      <c r="I437" s="18">
        <v>3000</v>
      </c>
    </row>
    <row r="438" spans="1:9" ht="36.75">
      <c r="A438" s="38">
        <v>44103</v>
      </c>
      <c r="B438" s="26" t="s">
        <v>1289</v>
      </c>
      <c r="C438" s="26" t="s">
        <v>1290</v>
      </c>
      <c r="D438" s="26" t="s">
        <v>323</v>
      </c>
      <c r="E438" s="26" t="s">
        <v>99</v>
      </c>
      <c r="F438" s="27" t="s">
        <v>100</v>
      </c>
      <c r="G438" s="26" t="s">
        <v>1279</v>
      </c>
      <c r="H438" s="27" t="s">
        <v>1280</v>
      </c>
      <c r="I438" s="58">
        <v>1000</v>
      </c>
    </row>
    <row r="439" spans="1:9" ht="36.75">
      <c r="A439" s="38">
        <v>44103</v>
      </c>
      <c r="B439" s="26" t="s">
        <v>1277</v>
      </c>
      <c r="C439" s="26" t="s">
        <v>1278</v>
      </c>
      <c r="D439" s="26" t="s">
        <v>323</v>
      </c>
      <c r="E439" s="26" t="s">
        <v>99</v>
      </c>
      <c r="F439" s="27" t="s">
        <v>100</v>
      </c>
      <c r="G439" s="26" t="s">
        <v>1279</v>
      </c>
      <c r="H439" s="27" t="s">
        <v>1280</v>
      </c>
      <c r="I439" s="58">
        <v>1000</v>
      </c>
    </row>
    <row r="440" spans="1:9" ht="25.5">
      <c r="A440" s="38">
        <v>44103</v>
      </c>
      <c r="B440" s="26" t="s">
        <v>1281</v>
      </c>
      <c r="C440" s="26" t="s">
        <v>1282</v>
      </c>
      <c r="D440" s="26" t="s">
        <v>210</v>
      </c>
      <c r="E440" s="26" t="s">
        <v>99</v>
      </c>
      <c r="F440" s="27" t="s">
        <v>100</v>
      </c>
      <c r="G440" s="26" t="s">
        <v>1283</v>
      </c>
      <c r="H440" s="27" t="s">
        <v>1284</v>
      </c>
      <c r="I440" s="58">
        <v>890</v>
      </c>
    </row>
    <row r="441" spans="1:9" ht="36.75">
      <c r="A441" s="5">
        <v>44104</v>
      </c>
      <c r="B441" s="16" t="s">
        <v>989</v>
      </c>
      <c r="C441" s="16" t="s">
        <v>990</v>
      </c>
      <c r="D441" s="16" t="s">
        <v>396</v>
      </c>
      <c r="E441" s="54" t="s">
        <v>99</v>
      </c>
      <c r="F441" s="55" t="s">
        <v>100</v>
      </c>
      <c r="G441" s="16" t="s">
        <v>991</v>
      </c>
      <c r="H441" s="17">
        <v>42999483</v>
      </c>
      <c r="I441" s="18">
        <v>2730</v>
      </c>
    </row>
    <row r="442" spans="1:9" ht="59.25">
      <c r="A442" s="38">
        <v>44104</v>
      </c>
      <c r="B442" s="25" t="s">
        <v>1291</v>
      </c>
      <c r="C442" s="25" t="s">
        <v>1292</v>
      </c>
      <c r="D442" s="25" t="s">
        <v>296</v>
      </c>
      <c r="E442" s="26" t="s">
        <v>138</v>
      </c>
      <c r="F442" s="27" t="s">
        <v>139</v>
      </c>
      <c r="G442" s="25" t="s">
        <v>297</v>
      </c>
      <c r="H442" s="39">
        <v>2811604530</v>
      </c>
      <c r="I442" s="29">
        <v>7050.03</v>
      </c>
    </row>
    <row r="443" spans="1:9" ht="59.25">
      <c r="A443" s="38">
        <v>44104</v>
      </c>
      <c r="B443" s="25" t="s">
        <v>1293</v>
      </c>
      <c r="C443" s="25" t="s">
        <v>1294</v>
      </c>
      <c r="D443" s="25" t="s">
        <v>296</v>
      </c>
      <c r="E443" s="26" t="s">
        <v>138</v>
      </c>
      <c r="F443" s="27" t="s">
        <v>139</v>
      </c>
      <c r="G443" s="25" t="s">
        <v>297</v>
      </c>
      <c r="H443" s="39">
        <v>2811604530</v>
      </c>
      <c r="I443" s="29">
        <v>8287.77</v>
      </c>
    </row>
    <row r="444" spans="1:9" ht="59.25">
      <c r="A444" s="38">
        <v>44104</v>
      </c>
      <c r="B444" s="25" t="s">
        <v>1295</v>
      </c>
      <c r="C444" s="25" t="s">
        <v>1296</v>
      </c>
      <c r="D444" s="25" t="s">
        <v>296</v>
      </c>
      <c r="E444" s="26" t="s">
        <v>138</v>
      </c>
      <c r="F444" s="27" t="s">
        <v>139</v>
      </c>
      <c r="G444" s="25" t="s">
        <v>297</v>
      </c>
      <c r="H444" s="39">
        <v>2811604530</v>
      </c>
      <c r="I444" s="29">
        <v>4150.31</v>
      </c>
    </row>
    <row r="445" spans="1:9" ht="48">
      <c r="A445" s="38">
        <v>44104</v>
      </c>
      <c r="B445" s="25" t="s">
        <v>1297</v>
      </c>
      <c r="C445" s="25" t="s">
        <v>1298</v>
      </c>
      <c r="D445" s="25" t="s">
        <v>296</v>
      </c>
      <c r="E445" s="26" t="s">
        <v>138</v>
      </c>
      <c r="F445" s="27" t="s">
        <v>139</v>
      </c>
      <c r="G445" s="25" t="s">
        <v>297</v>
      </c>
      <c r="H445" s="39">
        <v>2811604530</v>
      </c>
      <c r="I445" s="29">
        <v>20765.27</v>
      </c>
    </row>
  </sheetData>
  <sheetProtection selectLockedCells="1" selectUnlockedCells="1"/>
  <autoFilter ref="A1:I445"/>
  <hyperlinks>
    <hyperlink ref="B2" r:id="rId1" display="без застосування ел.сист."/>
    <hyperlink ref="B3" r:id="rId2" display="без застосування ел.сист."/>
    <hyperlink ref="B4" r:id="rId3" display="без застосування ел.сист."/>
    <hyperlink ref="B8" r:id="rId4" display="без застосування ел.сист."/>
    <hyperlink ref="B9" r:id="rId5" display="без застосування ел.сист."/>
    <hyperlink ref="B10" r:id="rId6" display="без застосування ел.сист."/>
    <hyperlink ref="B14" r:id="rId7" display="без застосування ел.сист."/>
    <hyperlink ref="B26" r:id="rId8" display="UA-2020-07-02-001656-b"/>
    <hyperlink ref="B29" r:id="rId9" display="UA-2020-07-02-009229-a"/>
    <hyperlink ref="B31" r:id="rId10" display="UA-2020-07-02-001810-c"/>
    <hyperlink ref="B36" r:id="rId11" display="UA-2020-07-06-000498-a"/>
    <hyperlink ref="G36" r:id="rId12" display="ФОП Франтішкова Т.Я."/>
    <hyperlink ref="B41" r:id="rId13" display="UA-2020-07-08-001135-b"/>
    <hyperlink ref="B62" r:id="rId14" display="UA-2020-07-08-002110-a"/>
    <hyperlink ref="B63" r:id="rId15" display="UA-2020-07-08-006989-c"/>
    <hyperlink ref="B91" r:id="rId16" display="UA-2020-07-13-001720-a"/>
    <hyperlink ref="B109" r:id="rId17" display="UA-2020-07-17-000163-b"/>
    <hyperlink ref="B417" r:id="rId18" display="UA-2020-06-30-000809-b"/>
    <hyperlink ref="B418" r:id="rId19" display="UA-2020-07-21-002841-c"/>
    <hyperlink ref="B421" r:id="rId20" display="UA-2020-07-21-001745-a"/>
    <hyperlink ref="B422" r:id="rId21" display="UA-2020-07-27-002701-b"/>
    <hyperlink ref="B423" r:id="rId22" display="UA-2020-08-05-005769-a"/>
    <hyperlink ref="B424" r:id="rId23" display="UA-2020-08-26-000149-b"/>
    <hyperlink ref="B425" r:id="rId24" display="UA-2020-09-10-003470-b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Заєць Сергій Вікторович</dc:creator>
  <cp:keywords/>
  <dc:description/>
  <cp:lastModifiedBy/>
  <cp:lastPrinted>2020-02-07T10:12:26Z</cp:lastPrinted>
  <dcterms:created xsi:type="dcterms:W3CDTF">2019-10-25T05:22:05Z</dcterms:created>
  <dcterms:modified xsi:type="dcterms:W3CDTF">2020-10-07T05:45:32Z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0x01010079328EEC93ABA744A93A4C3D4B9286A9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