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лан кап.рем.покрівлі" sheetId="4" r:id="rId1"/>
  </sheets>
  <definedNames>
    <definedName name="_xlnm.Print_Area" localSheetId="0">'план кап.рем.покрівлі'!$A$1:$J$68</definedName>
  </definedNames>
  <calcPr calcId="124519"/>
</workbook>
</file>

<file path=xl/calcChain.xml><?xml version="1.0" encoding="utf-8"?>
<calcChain xmlns="http://schemas.openxmlformats.org/spreadsheetml/2006/main">
  <c r="H14" i="4"/>
  <c r="G66" l="1"/>
  <c r="G58"/>
  <c r="H5" l="1"/>
  <c r="H6" l="1"/>
  <c r="I5" l="1"/>
  <c r="G48" l="1"/>
  <c r="G5" l="1"/>
  <c r="G62" l="1"/>
  <c r="G45"/>
  <c r="H51" l="1"/>
  <c r="H54"/>
  <c r="H59"/>
  <c r="G59" l="1"/>
  <c r="G54"/>
  <c r="G51"/>
  <c r="J42" l="1"/>
  <c r="I42"/>
  <c r="H42"/>
  <c r="G42"/>
  <c r="F42"/>
  <c r="E42"/>
  <c r="D42"/>
  <c r="C42"/>
  <c r="J40"/>
  <c r="I40"/>
  <c r="I39" s="1"/>
  <c r="H40"/>
  <c r="G40"/>
  <c r="G39" s="1"/>
  <c r="F40"/>
  <c r="E40"/>
  <c r="E39" s="1"/>
  <c r="D40"/>
  <c r="C40"/>
  <c r="C39" s="1"/>
  <c r="J39"/>
  <c r="H39"/>
  <c r="F39"/>
  <c r="D39"/>
  <c r="J35"/>
  <c r="I35"/>
  <c r="H35"/>
  <c r="G35"/>
  <c r="F35"/>
  <c r="E35"/>
  <c r="D35"/>
  <c r="C35"/>
  <c r="J22"/>
  <c r="I22"/>
  <c r="H22"/>
  <c r="G22"/>
  <c r="F22"/>
  <c r="E22"/>
  <c r="D22"/>
  <c r="C22"/>
  <c r="J13"/>
  <c r="I13"/>
  <c r="H13"/>
  <c r="G13"/>
  <c r="F13"/>
  <c r="E13"/>
  <c r="D13"/>
  <c r="C13"/>
  <c r="J10"/>
  <c r="I10"/>
  <c r="H10"/>
  <c r="G10"/>
  <c r="F10"/>
  <c r="E10"/>
  <c r="D10"/>
  <c r="C10"/>
  <c r="J4"/>
  <c r="I4"/>
  <c r="H4"/>
  <c r="G4"/>
  <c r="F4"/>
  <c r="E4"/>
  <c r="D4"/>
  <c r="C4"/>
</calcChain>
</file>

<file path=xl/sharedStrings.xml><?xml version="1.0" encoding="utf-8"?>
<sst xmlns="http://schemas.openxmlformats.org/spreadsheetml/2006/main" count="84" uniqueCount="62">
  <si>
    <t>Г.України 2а (ПКД+експ)</t>
  </si>
  <si>
    <t>Уральська</t>
  </si>
  <si>
    <t>Тикви 28</t>
  </si>
  <si>
    <t>Велодоріжки</t>
  </si>
  <si>
    <t xml:space="preserve">Уральська 4 </t>
  </si>
  <si>
    <t xml:space="preserve">Курчатова 2 </t>
  </si>
  <si>
    <t>Г.Чорнобиля (від вул.Центральна до вул.Торгова)</t>
  </si>
  <si>
    <t>Гагаріна (Горького-Партизанська)</t>
  </si>
  <si>
    <t>Г.України (Центральна-Партизанська)</t>
  </si>
  <si>
    <t>Торгова 57</t>
  </si>
  <si>
    <t>Торгова 59</t>
  </si>
  <si>
    <t>Героїв України3</t>
  </si>
  <si>
    <t>Торгова 53,55</t>
  </si>
  <si>
    <t>Героїв України1,3, Торгова 61</t>
  </si>
  <si>
    <t>Торгова 49,51; Героїв Чорнобиля 2</t>
  </si>
  <si>
    <t>Центральна 69</t>
  </si>
  <si>
    <t>Центральна 71,73</t>
  </si>
  <si>
    <t>Тикви 28,30</t>
  </si>
  <si>
    <t>Торгова 61</t>
  </si>
  <si>
    <t>Центральна 71</t>
  </si>
  <si>
    <t>Центральна 73</t>
  </si>
  <si>
    <t>Торгова 57,59</t>
  </si>
  <si>
    <t>1217310 (3131) Капітальний ремонт ліфтів</t>
  </si>
  <si>
    <t>1217310 (3131) Капітальний ремонт покрівель</t>
  </si>
  <si>
    <t>1217310 (3131) Капітальний ремонт вимощень та тротуарів</t>
  </si>
  <si>
    <t>1217310 (3132) Капітальний ремонт внутрішньоквартальних доріг</t>
  </si>
  <si>
    <t>1217310 (3142) Реконструкция велодорожки</t>
  </si>
  <si>
    <r>
      <rPr>
        <b/>
        <sz val="11"/>
        <color theme="1"/>
        <rFont val="Calibri"/>
        <family val="2"/>
        <charset val="204"/>
        <scheme val="minor"/>
      </rPr>
      <t>1217310 (3131</t>
    </r>
    <r>
      <rPr>
        <sz val="11"/>
        <color theme="1"/>
        <rFont val="Calibri"/>
        <family val="2"/>
        <scheme val="minor"/>
      </rPr>
      <t>)</t>
    </r>
    <r>
      <rPr>
        <b/>
        <sz val="11"/>
        <color theme="1"/>
        <rFont val="Calibri"/>
        <family val="2"/>
        <charset val="204"/>
        <scheme val="minor"/>
      </rPr>
      <t xml:space="preserve"> Фінансування ОСББ</t>
    </r>
    <r>
      <rPr>
        <sz val="11"/>
        <color theme="1"/>
        <rFont val="Calibri"/>
        <family val="2"/>
        <scheme val="minor"/>
      </rPr>
      <t xml:space="preserve"> </t>
    </r>
  </si>
  <si>
    <t>№ п/п</t>
  </si>
  <si>
    <t>Адрес ремонту об`єкта</t>
  </si>
  <si>
    <t>Примітка</t>
  </si>
  <si>
    <t xml:space="preserve"> Орієнтовний план Капітальний ремонт  мякої покрівлі в м. Покров Дніпропетровської області на 2021 рік</t>
  </si>
  <si>
    <t>вул. Центральна 40</t>
  </si>
  <si>
    <t>вул. Курчатова 22</t>
  </si>
  <si>
    <t>вул. Курчатова 10</t>
  </si>
  <si>
    <t>вул.Курчатова 8</t>
  </si>
  <si>
    <t>вул. Зонова 6</t>
  </si>
  <si>
    <t>вул. Зонова 2</t>
  </si>
  <si>
    <t>вул. Героїв Чорнобиля 3</t>
  </si>
  <si>
    <t>вул. Героїв Чорнобиля 1</t>
  </si>
  <si>
    <t>вул. Героїв України 10</t>
  </si>
  <si>
    <t>вул. Г.Тикви 34</t>
  </si>
  <si>
    <t>вул. Г.Тикви 20</t>
  </si>
  <si>
    <t>вул. Центральна 57</t>
  </si>
  <si>
    <t>вул. Центральна 54</t>
  </si>
  <si>
    <t>вул. Соборна 25</t>
  </si>
  <si>
    <t>вул. Торгова 57</t>
  </si>
  <si>
    <t>вул. Торгова 59</t>
  </si>
  <si>
    <t>вул. Центральна 33</t>
  </si>
  <si>
    <t>вул. Центральна 43</t>
  </si>
  <si>
    <t>вул. Центральна 63</t>
  </si>
  <si>
    <t>вул. Л.Чайкіної 11</t>
  </si>
  <si>
    <t>вул. Л.Чайкіної 18</t>
  </si>
  <si>
    <t>вул. Л.Чайкіної 9</t>
  </si>
  <si>
    <t>вул. Шатохіна 7</t>
  </si>
  <si>
    <t>вул. Центральна 36</t>
  </si>
  <si>
    <t>вул. Курчатова 26</t>
  </si>
  <si>
    <t>Площа ремонту, кв.м.</t>
  </si>
  <si>
    <t xml:space="preserve">виконано </t>
  </si>
  <si>
    <t>виконано</t>
  </si>
  <si>
    <t>в плані</t>
  </si>
  <si>
    <t>в роботі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</si>
</sst>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164" fontId="0" fillId="0" borderId="0" xfId="1" applyFont="1"/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2" xfId="0" applyFont="1" applyFill="1" applyBorder="1" applyAlignment="1">
      <alignment horizontal="center"/>
    </xf>
    <xf numFmtId="164" fontId="0" fillId="0" borderId="1" xfId="1" applyFont="1" applyFill="1" applyBorder="1"/>
    <xf numFmtId="0" fontId="2" fillId="0" borderId="1" xfId="0" applyFont="1" applyBorder="1" applyAlignment="1">
      <alignment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164" fontId="0" fillId="0" borderId="1" xfId="1" applyFont="1" applyFill="1" applyBorder="1" applyAlignment="1">
      <alignment wrapText="1"/>
    </xf>
    <xf numFmtId="0" fontId="0" fillId="0" borderId="0" xfId="0" applyFont="1" applyFill="1"/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164" fontId="2" fillId="0" borderId="1" xfId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2" fillId="0" borderId="1" xfId="0" applyFont="1" applyFill="1" applyBorder="1" applyAlignment="1">
      <alignment wrapText="1"/>
    </xf>
    <xf numFmtId="164" fontId="2" fillId="0" borderId="1" xfId="1" applyFont="1" applyFill="1" applyBorder="1" applyAlignment="1">
      <alignment wrapText="1"/>
    </xf>
    <xf numFmtId="0" fontId="2" fillId="0" borderId="0" xfId="0" applyFont="1" applyFill="1"/>
    <xf numFmtId="164" fontId="5" fillId="0" borderId="1" xfId="1" applyFont="1" applyFill="1" applyBorder="1"/>
    <xf numFmtId="164" fontId="5" fillId="0" borderId="1" xfId="1" applyFont="1" applyFill="1" applyBorder="1" applyAlignment="1">
      <alignment wrapText="1"/>
    </xf>
    <xf numFmtId="0" fontId="5" fillId="0" borderId="0" xfId="0" applyFont="1" applyFill="1"/>
    <xf numFmtId="0" fontId="2" fillId="0" borderId="1" xfId="0" applyFont="1" applyFill="1" applyBorder="1"/>
    <xf numFmtId="164" fontId="0" fillId="3" borderId="1" xfId="1" applyFont="1" applyFill="1" applyBorder="1"/>
    <xf numFmtId="164" fontId="2" fillId="3" borderId="1" xfId="1" applyFont="1" applyFill="1" applyBorder="1"/>
    <xf numFmtId="164" fontId="1" fillId="3" borderId="1" xfId="1" applyFont="1" applyFill="1" applyBorder="1"/>
    <xf numFmtId="164" fontId="1" fillId="0" borderId="1" xfId="1" applyFont="1" applyFill="1" applyBorder="1"/>
    <xf numFmtId="0" fontId="0" fillId="0" borderId="1" xfId="0" applyFont="1" applyBorder="1" applyAlignment="1">
      <alignment wrapText="1"/>
    </xf>
    <xf numFmtId="164" fontId="1" fillId="0" borderId="1" xfId="1" applyFont="1" applyFill="1" applyBorder="1" applyAlignment="1">
      <alignment wrapText="1"/>
    </xf>
    <xf numFmtId="164" fontId="0" fillId="2" borderId="1" xfId="0" applyNumberFormat="1" applyFill="1" applyBorder="1" applyAlignment="1">
      <alignment horizontal="center"/>
    </xf>
    <xf numFmtId="0" fontId="0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2" fillId="0" borderId="4" xfId="1" applyFont="1" applyFill="1" applyBorder="1" applyAlignment="1">
      <alignment wrapText="1"/>
    </xf>
    <xf numFmtId="164" fontId="2" fillId="0" borderId="4" xfId="1" applyFont="1" applyFill="1" applyBorder="1"/>
    <xf numFmtId="164" fontId="2" fillId="3" borderId="4" xfId="1" applyFont="1" applyFill="1" applyBorder="1"/>
    <xf numFmtId="0" fontId="2" fillId="0" borderId="4" xfId="0" applyFont="1" applyFill="1" applyBorder="1" applyAlignment="1">
      <alignment wrapText="1"/>
    </xf>
    <xf numFmtId="0" fontId="0" fillId="0" borderId="0" xfId="0" applyBorder="1"/>
    <xf numFmtId="164" fontId="0" fillId="0" borderId="0" xfId="1" applyFont="1" applyBorder="1"/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164" fontId="3" fillId="0" borderId="0" xfId="1" applyFont="1" applyBorder="1" applyAlignment="1">
      <alignment horizontal="center"/>
    </xf>
    <xf numFmtId="164" fontId="0" fillId="0" borderId="0" xfId="1" applyFont="1" applyBorder="1" applyAlignment="1">
      <alignment horizontal="center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/>
    </xf>
    <xf numFmtId="164" fontId="2" fillId="3" borderId="1" xfId="1" applyFont="1" applyFill="1" applyBorder="1" applyAlignment="1">
      <alignment horizontal="center"/>
    </xf>
    <xf numFmtId="164" fontId="2" fillId="3" borderId="4" xfId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J68"/>
  <sheetViews>
    <sheetView tabSelected="1" view="pageBreakPreview" zoomScale="85" zoomScaleNormal="50" zoomScaleSheetLayoutView="85" workbookViewId="0">
      <pane ySplit="1" topLeftCell="A3" activePane="bottomLeft" state="frozen"/>
      <selection pane="bottomLeft" activeCell="K49" sqref="K49"/>
    </sheetView>
  </sheetViews>
  <sheetFormatPr defaultRowHeight="15"/>
  <cols>
    <col min="1" max="1" width="7.85546875" customWidth="1"/>
    <col min="2" max="2" width="35.140625" customWidth="1"/>
    <col min="3" max="3" width="16" style="2" hidden="1" customWidth="1"/>
    <col min="4" max="4" width="19.7109375" style="2" hidden="1" customWidth="1"/>
    <col min="5" max="5" width="16" style="2" hidden="1" customWidth="1"/>
    <col min="6" max="6" width="16.42578125" style="2" hidden="1" customWidth="1"/>
    <col min="7" max="7" width="20.28515625" style="2" hidden="1" customWidth="1"/>
    <col min="8" max="8" width="21.140625" style="2" hidden="1" customWidth="1"/>
    <col min="9" max="9" width="26.5703125" style="2" customWidth="1"/>
    <col min="10" max="10" width="20" style="2" customWidth="1"/>
    <col min="11" max="11" width="15.140625" customWidth="1"/>
    <col min="12" max="12" width="22.5703125" customWidth="1"/>
    <col min="13" max="13" width="19.7109375" customWidth="1"/>
  </cols>
  <sheetData>
    <row r="1" spans="1:10">
      <c r="A1" s="43"/>
      <c r="B1" s="43"/>
      <c r="C1" s="51"/>
      <c r="D1" s="52"/>
      <c r="E1" s="51"/>
      <c r="F1" s="52"/>
      <c r="G1" s="51"/>
      <c r="H1" s="52"/>
      <c r="I1" s="52"/>
      <c r="J1" s="52"/>
    </row>
    <row r="2" spans="1:10">
      <c r="A2" s="43"/>
      <c r="B2" s="43"/>
      <c r="C2" s="44"/>
      <c r="D2" s="44"/>
      <c r="E2" s="44"/>
      <c r="F2" s="44"/>
      <c r="G2" s="44"/>
      <c r="H2" s="44"/>
      <c r="I2" s="44"/>
      <c r="J2" s="44"/>
    </row>
    <row r="3" spans="1:10" ht="48.75" customHeight="1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idden="1">
      <c r="A4" s="38"/>
      <c r="B4" s="37"/>
      <c r="C4" s="34">
        <f t="shared" ref="C4:J4" si="0">SUM(C5:C8)</f>
        <v>0</v>
      </c>
      <c r="D4" s="34">
        <f t="shared" si="0"/>
        <v>0</v>
      </c>
      <c r="E4" s="34">
        <f t="shared" si="0"/>
        <v>0</v>
      </c>
      <c r="F4" s="34">
        <f t="shared" si="0"/>
        <v>0</v>
      </c>
      <c r="G4" s="34">
        <f t="shared" si="0"/>
        <v>2733665.6799999997</v>
      </c>
      <c r="H4" s="34">
        <f t="shared" si="0"/>
        <v>1889837.6800000002</v>
      </c>
      <c r="I4" s="34">
        <f t="shared" si="0"/>
        <v>32636.610000000004</v>
      </c>
      <c r="J4" s="34">
        <f t="shared" si="0"/>
        <v>13577.8</v>
      </c>
    </row>
    <row r="5" spans="1:10" ht="18" hidden="1" customHeight="1">
      <c r="A5" s="1">
        <v>2</v>
      </c>
      <c r="B5" s="8" t="s">
        <v>1</v>
      </c>
      <c r="C5" s="11"/>
      <c r="D5" s="28"/>
      <c r="E5" s="7"/>
      <c r="F5" s="28"/>
      <c r="G5" s="7">
        <f>1232100-82295.2</f>
        <v>1149804.8</v>
      </c>
      <c r="H5" s="28">
        <f>558376.8+527268+64160</f>
        <v>1149804.8</v>
      </c>
      <c r="I5" s="17">
        <f>18688.74-5110.94</f>
        <v>13577.800000000003</v>
      </c>
      <c r="J5" s="29">
        <v>13577.8</v>
      </c>
    </row>
    <row r="6" spans="1:10" ht="33" hidden="1" customHeight="1">
      <c r="A6" s="1">
        <v>3</v>
      </c>
      <c r="B6" s="35" t="s">
        <v>6</v>
      </c>
      <c r="C6" s="33"/>
      <c r="D6" s="30"/>
      <c r="E6" s="31"/>
      <c r="F6" s="30"/>
      <c r="G6" s="31">
        <v>1583860.88</v>
      </c>
      <c r="H6" s="30">
        <f>740032.88</f>
        <v>740032.88</v>
      </c>
      <c r="I6" s="31">
        <v>19058.810000000001</v>
      </c>
      <c r="J6" s="30"/>
    </row>
    <row r="7" spans="1:10" ht="22.9" hidden="1" customHeight="1">
      <c r="A7" s="1">
        <v>4</v>
      </c>
      <c r="B7" s="32" t="s">
        <v>7</v>
      </c>
      <c r="C7" s="33"/>
      <c r="D7" s="30"/>
      <c r="E7" s="31"/>
      <c r="F7" s="30"/>
      <c r="G7" s="31"/>
      <c r="H7" s="30"/>
      <c r="I7" s="31"/>
      <c r="J7" s="30"/>
    </row>
    <row r="8" spans="1:10" ht="32.450000000000003" hidden="1" customHeight="1">
      <c r="A8" s="1">
        <v>5</v>
      </c>
      <c r="B8" s="32" t="s">
        <v>8</v>
      </c>
      <c r="C8" s="33"/>
      <c r="D8" s="30"/>
      <c r="E8" s="31"/>
      <c r="F8" s="30"/>
      <c r="G8" s="31"/>
      <c r="H8" s="30"/>
      <c r="I8" s="31"/>
      <c r="J8" s="30"/>
    </row>
    <row r="9" spans="1:10" hidden="1">
      <c r="A9" s="50" t="s">
        <v>26</v>
      </c>
      <c r="B9" s="48"/>
      <c r="C9" s="48"/>
      <c r="D9" s="48"/>
      <c r="E9" s="48"/>
      <c r="F9" s="48"/>
      <c r="G9" s="48"/>
      <c r="H9" s="48"/>
      <c r="I9" s="48"/>
      <c r="J9" s="48"/>
    </row>
    <row r="10" spans="1:10" s="5" customFormat="1" hidden="1">
      <c r="A10" s="3"/>
      <c r="B10" s="3"/>
      <c r="C10" s="4">
        <f>SUM(C11)</f>
        <v>0</v>
      </c>
      <c r="D10" s="4">
        <f t="shared" ref="D10:J10" si="1">SUM(D11)</f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</row>
    <row r="11" spans="1:10" s="20" customFormat="1" hidden="1">
      <c r="A11" s="18">
        <v>1</v>
      </c>
      <c r="B11" s="19" t="s">
        <v>3</v>
      </c>
      <c r="C11" s="11"/>
      <c r="D11" s="28"/>
      <c r="E11" s="7"/>
      <c r="F11" s="28"/>
      <c r="G11" s="7">
        <v>0</v>
      </c>
      <c r="H11" s="28">
        <v>0</v>
      </c>
      <c r="I11" s="7">
        <v>0</v>
      </c>
      <c r="J11" s="28"/>
    </row>
    <row r="12" spans="1:10" hidden="1">
      <c r="A12" s="50" t="s">
        <v>25</v>
      </c>
      <c r="B12" s="48"/>
      <c r="C12" s="48"/>
      <c r="D12" s="48"/>
      <c r="E12" s="48"/>
      <c r="F12" s="48"/>
      <c r="G12" s="48"/>
      <c r="H12" s="48"/>
      <c r="I12" s="48"/>
      <c r="J12" s="48"/>
    </row>
    <row r="13" spans="1:10" s="5" customFormat="1" hidden="1">
      <c r="A13" s="3"/>
      <c r="B13" s="3"/>
      <c r="C13" s="4">
        <f t="shared" ref="C13:J13" si="2">SUM(C14:C20)</f>
        <v>0</v>
      </c>
      <c r="D13" s="4">
        <f t="shared" si="2"/>
        <v>0</v>
      </c>
      <c r="E13" s="4">
        <f t="shared" si="2"/>
        <v>0</v>
      </c>
      <c r="F13" s="4">
        <f t="shared" si="2"/>
        <v>0</v>
      </c>
      <c r="G13" s="4">
        <f t="shared" si="2"/>
        <v>5857876.1500000004</v>
      </c>
      <c r="H13" s="4">
        <f t="shared" si="2"/>
        <v>1703802.46</v>
      </c>
      <c r="I13" s="4">
        <f t="shared" si="2"/>
        <v>73896</v>
      </c>
      <c r="J13" s="4">
        <f t="shared" si="2"/>
        <v>0</v>
      </c>
    </row>
    <row r="14" spans="1:10" s="23" customFormat="1" ht="15.75" hidden="1" customHeight="1">
      <c r="A14" s="27">
        <v>1</v>
      </c>
      <c r="B14" s="36" t="s">
        <v>12</v>
      </c>
      <c r="C14" s="22"/>
      <c r="D14" s="29"/>
      <c r="E14" s="17"/>
      <c r="F14" s="29"/>
      <c r="G14" s="17">
        <v>1486119.29</v>
      </c>
      <c r="H14" s="29">
        <f>835557.53</f>
        <v>835557.53</v>
      </c>
      <c r="I14" s="17">
        <v>17515.759999999998</v>
      </c>
      <c r="J14" s="29"/>
    </row>
    <row r="15" spans="1:10" s="23" customFormat="1" ht="15.75" hidden="1" customHeight="1">
      <c r="A15" s="27">
        <v>2</v>
      </c>
      <c r="B15" s="36" t="s">
        <v>13</v>
      </c>
      <c r="C15" s="22"/>
      <c r="D15" s="29"/>
      <c r="E15" s="17"/>
      <c r="F15" s="29"/>
      <c r="G15" s="17">
        <v>1599937.58</v>
      </c>
      <c r="H15" s="29">
        <v>868244.93</v>
      </c>
      <c r="I15" s="17">
        <v>19430.27</v>
      </c>
      <c r="J15" s="29"/>
    </row>
    <row r="16" spans="1:10" s="23" customFormat="1" ht="15.6" hidden="1" customHeight="1">
      <c r="A16" s="18">
        <v>3</v>
      </c>
      <c r="B16" s="36" t="s">
        <v>14</v>
      </c>
      <c r="C16" s="22"/>
      <c r="D16" s="29"/>
      <c r="E16" s="17"/>
      <c r="F16" s="29"/>
      <c r="G16" s="17">
        <v>1727743.22</v>
      </c>
      <c r="H16" s="29"/>
      <c r="I16" s="17">
        <v>20543.18</v>
      </c>
      <c r="J16" s="29"/>
    </row>
    <row r="17" spans="1:10" s="23" customFormat="1" ht="15.6" hidden="1" customHeight="1">
      <c r="A17" s="27">
        <v>4</v>
      </c>
      <c r="B17" s="36" t="s">
        <v>21</v>
      </c>
      <c r="C17" s="22"/>
      <c r="D17" s="29"/>
      <c r="E17" s="17"/>
      <c r="F17" s="29"/>
      <c r="G17" s="17">
        <v>1044076.06</v>
      </c>
      <c r="H17" s="29"/>
      <c r="I17" s="31">
        <v>16406.79</v>
      </c>
      <c r="J17" s="29"/>
    </row>
    <row r="18" spans="1:10" s="23" customFormat="1" ht="15.75" hidden="1" customHeight="1">
      <c r="A18" s="27">
        <v>5</v>
      </c>
      <c r="B18" s="21" t="s">
        <v>15</v>
      </c>
      <c r="C18" s="22"/>
      <c r="D18" s="29"/>
      <c r="E18" s="17"/>
      <c r="F18" s="29"/>
      <c r="G18" s="17"/>
      <c r="H18" s="29"/>
      <c r="I18" s="31"/>
      <c r="J18" s="29"/>
    </row>
    <row r="19" spans="1:10" s="23" customFormat="1" ht="15.75" hidden="1" customHeight="1">
      <c r="A19" s="18">
        <v>6</v>
      </c>
      <c r="B19" s="21" t="s">
        <v>16</v>
      </c>
      <c r="C19" s="22"/>
      <c r="D19" s="29"/>
      <c r="E19" s="17"/>
      <c r="F19" s="29"/>
      <c r="G19" s="17"/>
      <c r="H19" s="29"/>
      <c r="I19" s="31"/>
      <c r="J19" s="29"/>
    </row>
    <row r="20" spans="1:10" s="23" customFormat="1" ht="15.75" hidden="1" customHeight="1">
      <c r="A20" s="27">
        <v>7</v>
      </c>
      <c r="B20" s="21" t="s">
        <v>17</v>
      </c>
      <c r="C20" s="22"/>
      <c r="D20" s="29"/>
      <c r="E20" s="17"/>
      <c r="F20" s="29"/>
      <c r="G20" s="17"/>
      <c r="H20" s="29"/>
      <c r="I20" s="31"/>
      <c r="J20" s="29"/>
    </row>
    <row r="21" spans="1:10" hidden="1">
      <c r="A21" s="50" t="s">
        <v>24</v>
      </c>
      <c r="B21" s="48"/>
      <c r="C21" s="48"/>
      <c r="D21" s="48"/>
      <c r="E21" s="48"/>
      <c r="F21" s="48"/>
      <c r="G21" s="48"/>
      <c r="H21" s="48"/>
      <c r="I21" s="48"/>
      <c r="J21" s="48"/>
    </row>
    <row r="22" spans="1:10" s="5" customFormat="1" hidden="1">
      <c r="A22" s="3"/>
      <c r="B22" s="3"/>
      <c r="C22" s="4">
        <f t="shared" ref="C22:J22" si="3">SUM(C23:C33)</f>
        <v>0</v>
      </c>
      <c r="D22" s="4">
        <f t="shared" si="3"/>
        <v>0</v>
      </c>
      <c r="E22" s="4">
        <f t="shared" si="3"/>
        <v>0</v>
      </c>
      <c r="F22" s="4">
        <f t="shared" si="3"/>
        <v>0</v>
      </c>
      <c r="G22" s="4">
        <f t="shared" si="3"/>
        <v>1998242.05</v>
      </c>
      <c r="H22" s="4">
        <f t="shared" si="3"/>
        <v>483242.4</v>
      </c>
      <c r="I22" s="4">
        <f t="shared" si="3"/>
        <v>29112.86</v>
      </c>
      <c r="J22" s="4">
        <f t="shared" si="3"/>
        <v>7342.32</v>
      </c>
    </row>
    <row r="23" spans="1:10" s="12" customFormat="1" ht="15" hidden="1" customHeight="1">
      <c r="A23" s="9">
        <v>1</v>
      </c>
      <c r="B23" s="10" t="s">
        <v>0</v>
      </c>
      <c r="C23" s="11"/>
      <c r="D23" s="28"/>
      <c r="E23" s="7"/>
      <c r="F23" s="28"/>
      <c r="G23" s="7"/>
      <c r="H23" s="28"/>
      <c r="I23" s="7"/>
      <c r="J23" s="28"/>
    </row>
    <row r="24" spans="1:10" s="12" customFormat="1" ht="15" hidden="1" customHeight="1">
      <c r="A24" s="9">
        <v>2</v>
      </c>
      <c r="B24" s="35" t="s">
        <v>4</v>
      </c>
      <c r="C24" s="11"/>
      <c r="D24" s="28"/>
      <c r="E24" s="7"/>
      <c r="F24" s="28"/>
      <c r="G24" s="7">
        <v>483242.4</v>
      </c>
      <c r="H24" s="28">
        <v>483242.4</v>
      </c>
      <c r="I24" s="7">
        <v>7342.32</v>
      </c>
      <c r="J24" s="28">
        <v>7342.32</v>
      </c>
    </row>
    <row r="25" spans="1:10" s="12" customFormat="1" ht="15" hidden="1" customHeight="1">
      <c r="A25" s="9">
        <v>3</v>
      </c>
      <c r="B25" s="10" t="s">
        <v>5</v>
      </c>
      <c r="C25" s="11"/>
      <c r="D25" s="28"/>
      <c r="E25" s="7"/>
      <c r="F25" s="28"/>
      <c r="G25" s="7"/>
      <c r="H25" s="28"/>
      <c r="I25" s="7"/>
      <c r="J25" s="28"/>
    </row>
    <row r="26" spans="1:10" s="12" customFormat="1" ht="17.25" hidden="1" customHeight="1">
      <c r="A26" s="9">
        <v>4</v>
      </c>
      <c r="B26" s="35" t="s">
        <v>11</v>
      </c>
      <c r="C26" s="11"/>
      <c r="D26" s="28"/>
      <c r="E26" s="7"/>
      <c r="F26" s="28"/>
      <c r="G26" s="7">
        <v>308497.46000000002</v>
      </c>
      <c r="H26" s="28"/>
      <c r="I26" s="7">
        <v>4397.93</v>
      </c>
      <c r="J26" s="28"/>
    </row>
    <row r="27" spans="1:10" s="12" customFormat="1" ht="17.25" hidden="1" customHeight="1">
      <c r="A27" s="9">
        <v>5</v>
      </c>
      <c r="B27" s="35" t="s">
        <v>9</v>
      </c>
      <c r="C27" s="11"/>
      <c r="D27" s="28"/>
      <c r="E27" s="7"/>
      <c r="F27" s="28"/>
      <c r="G27" s="7">
        <v>340561.43</v>
      </c>
      <c r="H27" s="28"/>
      <c r="I27" s="7">
        <v>4757.72</v>
      </c>
      <c r="J27" s="28"/>
    </row>
    <row r="28" spans="1:10" s="12" customFormat="1" ht="17.25" hidden="1" customHeight="1">
      <c r="A28" s="9">
        <v>6</v>
      </c>
      <c r="B28" s="35" t="s">
        <v>10</v>
      </c>
      <c r="C28" s="11"/>
      <c r="D28" s="28"/>
      <c r="E28" s="7"/>
      <c r="F28" s="28"/>
      <c r="G28" s="7">
        <v>391821</v>
      </c>
      <c r="H28" s="28"/>
      <c r="I28" s="7">
        <v>5695.27</v>
      </c>
      <c r="J28" s="28"/>
    </row>
    <row r="29" spans="1:10" s="12" customFormat="1" ht="17.25" hidden="1" customHeight="1">
      <c r="A29" s="9">
        <v>7</v>
      </c>
      <c r="B29" s="35" t="s">
        <v>18</v>
      </c>
      <c r="C29" s="11"/>
      <c r="D29" s="28"/>
      <c r="E29" s="7"/>
      <c r="F29" s="28"/>
      <c r="G29" s="7">
        <v>474119.76</v>
      </c>
      <c r="H29" s="28"/>
      <c r="I29" s="7">
        <v>6919.62</v>
      </c>
      <c r="J29" s="28"/>
    </row>
    <row r="30" spans="1:10" s="12" customFormat="1" ht="17.25" hidden="1" customHeight="1">
      <c r="A30" s="9">
        <v>8</v>
      </c>
      <c r="B30" s="21" t="s">
        <v>15</v>
      </c>
      <c r="C30" s="11"/>
      <c r="D30" s="28"/>
      <c r="E30" s="7"/>
      <c r="F30" s="28"/>
      <c r="G30" s="7"/>
      <c r="H30" s="28"/>
      <c r="I30" s="7"/>
      <c r="J30" s="28"/>
    </row>
    <row r="31" spans="1:10" s="12" customFormat="1" ht="17.25" hidden="1" customHeight="1">
      <c r="A31" s="9">
        <v>9</v>
      </c>
      <c r="B31" s="21" t="s">
        <v>19</v>
      </c>
      <c r="C31" s="11"/>
      <c r="D31" s="28"/>
      <c r="E31" s="7"/>
      <c r="F31" s="28"/>
      <c r="G31" s="7"/>
      <c r="H31" s="28"/>
      <c r="I31" s="7"/>
      <c r="J31" s="28"/>
    </row>
    <row r="32" spans="1:10" s="12" customFormat="1" ht="17.25" hidden="1" customHeight="1">
      <c r="A32" s="9">
        <v>10</v>
      </c>
      <c r="B32" s="21" t="s">
        <v>20</v>
      </c>
      <c r="C32" s="11"/>
      <c r="D32" s="28"/>
      <c r="E32" s="7"/>
      <c r="F32" s="28"/>
      <c r="G32" s="7"/>
      <c r="H32" s="28"/>
      <c r="I32" s="7"/>
      <c r="J32" s="28"/>
    </row>
    <row r="33" spans="1:10" s="12" customFormat="1" ht="17.25" hidden="1" customHeight="1">
      <c r="A33" s="9">
        <v>11</v>
      </c>
      <c r="B33" s="21" t="s">
        <v>2</v>
      </c>
      <c r="C33" s="11"/>
      <c r="D33" s="28"/>
      <c r="E33" s="7"/>
      <c r="F33" s="28"/>
      <c r="G33" s="7"/>
      <c r="H33" s="28"/>
      <c r="I33" s="7"/>
      <c r="J33" s="28"/>
    </row>
    <row r="34" spans="1:10" hidden="1">
      <c r="A34" s="47" t="s">
        <v>27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s="5" customFormat="1" hidden="1">
      <c r="A35" s="3"/>
      <c r="B35" s="3"/>
      <c r="C35" s="4">
        <f t="shared" ref="C35:J35" si="4">SUM(C36:C36)</f>
        <v>0</v>
      </c>
      <c r="D35" s="4">
        <f t="shared" si="4"/>
        <v>0</v>
      </c>
      <c r="E35" s="4">
        <f t="shared" si="4"/>
        <v>0</v>
      </c>
      <c r="F35" s="4">
        <f t="shared" si="4"/>
        <v>0</v>
      </c>
      <c r="G35" s="4">
        <f t="shared" si="4"/>
        <v>0</v>
      </c>
      <c r="H35" s="4">
        <f t="shared" si="4"/>
        <v>0</v>
      </c>
      <c r="I35" s="4">
        <f t="shared" si="4"/>
        <v>0</v>
      </c>
      <c r="J35" s="4">
        <f t="shared" si="4"/>
        <v>0</v>
      </c>
    </row>
    <row r="36" spans="1:10" s="20" customFormat="1" hidden="1">
      <c r="A36" s="18"/>
      <c r="B36" s="19"/>
      <c r="C36" s="11"/>
      <c r="D36" s="7"/>
      <c r="E36" s="7"/>
      <c r="F36" s="7"/>
      <c r="G36" s="7"/>
      <c r="H36" s="7"/>
      <c r="I36" s="7"/>
      <c r="J36" s="17"/>
    </row>
    <row r="37" spans="1:10" s="26" customFormat="1" hidden="1">
      <c r="A37" s="9"/>
      <c r="B37" s="10"/>
      <c r="C37" s="25"/>
      <c r="D37" s="24"/>
      <c r="E37" s="24"/>
      <c r="F37" s="24"/>
      <c r="G37" s="17"/>
      <c r="H37" s="17"/>
      <c r="I37" s="17"/>
      <c r="J37" s="17"/>
    </row>
    <row r="38" spans="1:10" hidden="1">
      <c r="A38" s="50" t="s">
        <v>22</v>
      </c>
      <c r="B38" s="48"/>
      <c r="C38" s="48"/>
      <c r="D38" s="48"/>
      <c r="E38" s="48"/>
      <c r="F38" s="48"/>
      <c r="G38" s="48"/>
      <c r="H38" s="48"/>
      <c r="I38" s="48"/>
      <c r="J38" s="48"/>
    </row>
    <row r="39" spans="1:10" s="5" customFormat="1" hidden="1">
      <c r="A39" s="3"/>
      <c r="B39" s="3"/>
      <c r="C39" s="4">
        <f>SUM(C40:C40)</f>
        <v>0</v>
      </c>
      <c r="D39" s="4">
        <f t="shared" ref="D39:J39" si="5">SUM(D40:D40)</f>
        <v>0</v>
      </c>
      <c r="E39" s="4">
        <f t="shared" si="5"/>
        <v>0</v>
      </c>
      <c r="F39" s="4">
        <f t="shared" si="5"/>
        <v>0</v>
      </c>
      <c r="G39" s="4">
        <f t="shared" si="5"/>
        <v>0</v>
      </c>
      <c r="H39" s="4">
        <f t="shared" si="5"/>
        <v>0</v>
      </c>
      <c r="I39" s="4">
        <f t="shared" si="5"/>
        <v>0</v>
      </c>
      <c r="J39" s="4">
        <f t="shared" si="5"/>
        <v>0</v>
      </c>
    </row>
    <row r="40" spans="1:10" s="15" customFormat="1" hidden="1">
      <c r="A40" s="13">
        <v>1</v>
      </c>
      <c r="B40" s="16"/>
      <c r="C40" s="14">
        <f t="shared" ref="C40:J40" si="6">SUM(C41:C41)</f>
        <v>0</v>
      </c>
      <c r="D40" s="14">
        <f t="shared" si="6"/>
        <v>0</v>
      </c>
      <c r="E40" s="14">
        <f t="shared" si="6"/>
        <v>0</v>
      </c>
      <c r="F40" s="14">
        <f t="shared" si="6"/>
        <v>0</v>
      </c>
      <c r="G40" s="14">
        <f t="shared" si="6"/>
        <v>0</v>
      </c>
      <c r="H40" s="14">
        <f t="shared" si="6"/>
        <v>0</v>
      </c>
      <c r="I40" s="14">
        <f t="shared" si="6"/>
        <v>0</v>
      </c>
      <c r="J40" s="14">
        <f t="shared" si="6"/>
        <v>0</v>
      </c>
    </row>
    <row r="41" spans="1:10" hidden="1">
      <c r="A41" s="50" t="s">
        <v>23</v>
      </c>
      <c r="B41" s="48"/>
      <c r="C41" s="48"/>
      <c r="D41" s="48"/>
      <c r="E41" s="48"/>
      <c r="F41" s="48"/>
      <c r="G41" s="48"/>
      <c r="H41" s="48"/>
      <c r="I41" s="48"/>
      <c r="J41" s="48"/>
    </row>
    <row r="42" spans="1:10" s="5" customFormat="1" hidden="1">
      <c r="A42" s="6"/>
      <c r="B42" s="3"/>
      <c r="C42" s="4">
        <f t="shared" ref="C42:J42" si="7">SUM(C44:C68)</f>
        <v>0</v>
      </c>
      <c r="D42" s="4">
        <f t="shared" si="7"/>
        <v>0</v>
      </c>
      <c r="E42" s="4">
        <f t="shared" si="7"/>
        <v>0</v>
      </c>
      <c r="F42" s="4">
        <f t="shared" si="7"/>
        <v>0</v>
      </c>
      <c r="G42" s="4">
        <f t="shared" si="7"/>
        <v>10899773.420000002</v>
      </c>
      <c r="H42" s="4">
        <f t="shared" si="7"/>
        <v>2281887.62</v>
      </c>
      <c r="I42" s="4">
        <f t="shared" si="7"/>
        <v>14553.8</v>
      </c>
      <c r="J42" s="4">
        <f t="shared" si="7"/>
        <v>0</v>
      </c>
    </row>
    <row r="43" spans="1:10" s="5" customFormat="1" ht="45" customHeight="1">
      <c r="A43" s="45" t="s">
        <v>28</v>
      </c>
      <c r="B43" s="45" t="s">
        <v>29</v>
      </c>
      <c r="C43" s="46"/>
      <c r="D43" s="46"/>
      <c r="E43" s="46"/>
      <c r="F43" s="46"/>
      <c r="G43" s="46"/>
      <c r="H43" s="46"/>
      <c r="I43" s="46" t="s">
        <v>57</v>
      </c>
      <c r="J43" s="46" t="s">
        <v>30</v>
      </c>
    </row>
    <row r="44" spans="1:10" s="12" customFormat="1">
      <c r="A44" s="9">
        <v>1</v>
      </c>
      <c r="B44" s="19" t="s">
        <v>32</v>
      </c>
      <c r="C44" s="11"/>
      <c r="D44" s="28"/>
      <c r="E44" s="7"/>
      <c r="F44" s="28"/>
      <c r="G44" s="24"/>
      <c r="H44" s="28"/>
      <c r="I44" s="7"/>
      <c r="J44" s="55" t="s">
        <v>60</v>
      </c>
    </row>
    <row r="45" spans="1:10" s="23" customFormat="1">
      <c r="A45" s="9">
        <v>2</v>
      </c>
      <c r="B45" s="21" t="s">
        <v>33</v>
      </c>
      <c r="C45" s="22"/>
      <c r="D45" s="29"/>
      <c r="E45" s="17"/>
      <c r="F45" s="29"/>
      <c r="G45" s="17">
        <f>343094.08-8032.75</f>
        <v>335061.33</v>
      </c>
      <c r="H45" s="29">
        <v>335061.33</v>
      </c>
      <c r="I45" s="53">
        <v>595.1</v>
      </c>
      <c r="J45" s="56" t="s">
        <v>58</v>
      </c>
    </row>
    <row r="46" spans="1:10" s="23" customFormat="1">
      <c r="A46" s="9">
        <v>3</v>
      </c>
      <c r="B46" s="21" t="s">
        <v>34</v>
      </c>
      <c r="C46" s="22"/>
      <c r="D46" s="29"/>
      <c r="E46" s="17"/>
      <c r="F46" s="29"/>
      <c r="G46" s="17">
        <v>393229.02</v>
      </c>
      <c r="H46" s="29"/>
      <c r="I46" s="53">
        <v>605.79999999999995</v>
      </c>
      <c r="J46" s="56" t="s">
        <v>61</v>
      </c>
    </row>
    <row r="47" spans="1:10" s="23" customFormat="1">
      <c r="A47" s="9">
        <v>4</v>
      </c>
      <c r="B47" s="21" t="s">
        <v>35</v>
      </c>
      <c r="C47" s="22"/>
      <c r="D47" s="29"/>
      <c r="E47" s="17"/>
      <c r="F47" s="29"/>
      <c r="G47" s="17">
        <v>531015.65</v>
      </c>
      <c r="H47" s="29"/>
      <c r="I47" s="53">
        <v>829.2</v>
      </c>
      <c r="J47" s="56" t="s">
        <v>61</v>
      </c>
    </row>
    <row r="48" spans="1:10" s="23" customFormat="1">
      <c r="A48" s="9">
        <v>5</v>
      </c>
      <c r="B48" s="21" t="s">
        <v>36</v>
      </c>
      <c r="C48" s="22"/>
      <c r="D48" s="29"/>
      <c r="E48" s="17"/>
      <c r="F48" s="29"/>
      <c r="G48" s="17">
        <f>560032.88-54014.84</f>
        <v>506018.04000000004</v>
      </c>
      <c r="H48" s="29">
        <v>506018.04</v>
      </c>
      <c r="I48" s="53">
        <v>446.8</v>
      </c>
      <c r="J48" s="56" t="s">
        <v>59</v>
      </c>
    </row>
    <row r="49" spans="1:10" s="23" customFormat="1">
      <c r="A49" s="9">
        <v>6</v>
      </c>
      <c r="B49" s="21" t="s">
        <v>37</v>
      </c>
      <c r="C49" s="22"/>
      <c r="D49" s="29"/>
      <c r="E49" s="17"/>
      <c r="F49" s="29"/>
      <c r="G49" s="17">
        <v>381901.89</v>
      </c>
      <c r="H49" s="29"/>
      <c r="I49" s="53">
        <v>692</v>
      </c>
      <c r="J49" s="56" t="s">
        <v>61</v>
      </c>
    </row>
    <row r="50" spans="1:10" s="23" customFormat="1">
      <c r="A50" s="9">
        <v>7</v>
      </c>
      <c r="B50" s="21" t="s">
        <v>38</v>
      </c>
      <c r="C50" s="22"/>
      <c r="D50" s="29"/>
      <c r="E50" s="17"/>
      <c r="F50" s="29"/>
      <c r="G50" s="17">
        <v>291591.55</v>
      </c>
      <c r="H50" s="29"/>
      <c r="I50" s="53">
        <v>454.7</v>
      </c>
      <c r="J50" s="56" t="s">
        <v>61</v>
      </c>
    </row>
    <row r="51" spans="1:10" s="23" customFormat="1">
      <c r="A51" s="9">
        <v>8</v>
      </c>
      <c r="B51" s="21" t="s">
        <v>39</v>
      </c>
      <c r="C51" s="22"/>
      <c r="D51" s="29"/>
      <c r="E51" s="17"/>
      <c r="F51" s="29"/>
      <c r="G51" s="17">
        <f>287377.87-2401.42</f>
        <v>284976.45</v>
      </c>
      <c r="H51" s="29">
        <f>284976.45</f>
        <v>284976.45</v>
      </c>
      <c r="I51" s="53">
        <v>457.5</v>
      </c>
      <c r="J51" s="56" t="s">
        <v>59</v>
      </c>
    </row>
    <row r="52" spans="1:10" s="23" customFormat="1">
      <c r="A52" s="9">
        <v>9</v>
      </c>
      <c r="B52" s="21" t="s">
        <v>40</v>
      </c>
      <c r="C52" s="22"/>
      <c r="D52" s="29"/>
      <c r="E52" s="17"/>
      <c r="F52" s="29"/>
      <c r="G52" s="17">
        <v>589446.01</v>
      </c>
      <c r="H52" s="29"/>
      <c r="I52" s="53"/>
      <c r="J52" s="56" t="s">
        <v>61</v>
      </c>
    </row>
    <row r="53" spans="1:10" s="23" customFormat="1">
      <c r="A53" s="27">
        <v>10</v>
      </c>
      <c r="B53" s="21" t="s">
        <v>41</v>
      </c>
      <c r="C53" s="22"/>
      <c r="D53" s="29"/>
      <c r="E53" s="17"/>
      <c r="F53" s="29"/>
      <c r="G53" s="17">
        <v>222981.79</v>
      </c>
      <c r="H53" s="29"/>
      <c r="I53" s="53">
        <v>423.5</v>
      </c>
      <c r="J53" s="56" t="s">
        <v>61</v>
      </c>
    </row>
    <row r="54" spans="1:10" s="23" customFormat="1">
      <c r="A54" s="27">
        <v>11</v>
      </c>
      <c r="B54" s="42" t="s">
        <v>42</v>
      </c>
      <c r="C54" s="39"/>
      <c r="D54" s="29"/>
      <c r="E54" s="40"/>
      <c r="F54" s="29"/>
      <c r="G54" s="40">
        <f>393804.27-26748.92</f>
        <v>367055.35000000003</v>
      </c>
      <c r="H54" s="41">
        <f>367055.35</f>
        <v>367055.35</v>
      </c>
      <c r="I54" s="54">
        <v>754.8</v>
      </c>
      <c r="J54" s="57" t="s">
        <v>59</v>
      </c>
    </row>
    <row r="55" spans="1:10" s="23" customFormat="1">
      <c r="A55" s="27">
        <v>12</v>
      </c>
      <c r="B55" s="21" t="s">
        <v>43</v>
      </c>
      <c r="C55" s="22"/>
      <c r="D55" s="29"/>
      <c r="E55" s="17"/>
      <c r="F55" s="29"/>
      <c r="G55" s="17">
        <v>394328.45</v>
      </c>
      <c r="H55" s="29"/>
      <c r="I55" s="53">
        <v>656.4</v>
      </c>
      <c r="J55" s="56" t="s">
        <v>61</v>
      </c>
    </row>
    <row r="56" spans="1:10" s="12" customFormat="1">
      <c r="A56" s="9">
        <v>13</v>
      </c>
      <c r="B56" s="21" t="s">
        <v>44</v>
      </c>
      <c r="C56" s="11"/>
      <c r="D56" s="28"/>
      <c r="E56" s="24"/>
      <c r="F56" s="28"/>
      <c r="G56" s="17">
        <v>427200.33</v>
      </c>
      <c r="H56" s="28"/>
      <c r="I56" s="53">
        <v>799</v>
      </c>
      <c r="J56" s="55" t="s">
        <v>60</v>
      </c>
    </row>
    <row r="57" spans="1:10" s="23" customFormat="1">
      <c r="A57" s="27">
        <v>14</v>
      </c>
      <c r="B57" s="21" t="s">
        <v>45</v>
      </c>
      <c r="C57" s="22"/>
      <c r="D57" s="29"/>
      <c r="E57" s="17"/>
      <c r="F57" s="29"/>
      <c r="G57" s="17">
        <v>941016.44</v>
      </c>
      <c r="H57" s="29"/>
      <c r="I57" s="53">
        <v>1010.7</v>
      </c>
      <c r="J57" s="56" t="s">
        <v>59</v>
      </c>
    </row>
    <row r="58" spans="1:10" s="23" customFormat="1">
      <c r="A58" s="27">
        <v>15</v>
      </c>
      <c r="B58" s="21" t="s">
        <v>46</v>
      </c>
      <c r="C58" s="22"/>
      <c r="D58" s="29"/>
      <c r="E58" s="17"/>
      <c r="F58" s="29"/>
      <c r="G58" s="17">
        <f>376237.93-18643.53</f>
        <v>357594.4</v>
      </c>
      <c r="H58" s="29"/>
      <c r="I58" s="53">
        <v>622.6</v>
      </c>
      <c r="J58" s="56" t="s">
        <v>59</v>
      </c>
    </row>
    <row r="59" spans="1:10" s="23" customFormat="1">
      <c r="A59" s="27">
        <v>16</v>
      </c>
      <c r="B59" s="21" t="s">
        <v>47</v>
      </c>
      <c r="C59" s="22"/>
      <c r="D59" s="29"/>
      <c r="E59" s="17"/>
      <c r="F59" s="29"/>
      <c r="G59" s="17">
        <f>310445.19-7774.52</f>
        <v>302670.67</v>
      </c>
      <c r="H59" s="29">
        <f>302670.67</f>
        <v>302670.67</v>
      </c>
      <c r="I59" s="53">
        <v>422.5</v>
      </c>
      <c r="J59" s="56" t="s">
        <v>59</v>
      </c>
    </row>
    <row r="60" spans="1:10" s="23" customFormat="1">
      <c r="A60" s="27">
        <v>17</v>
      </c>
      <c r="B60" s="21" t="s">
        <v>48</v>
      </c>
      <c r="C60" s="22"/>
      <c r="D60" s="29"/>
      <c r="E60" s="17"/>
      <c r="F60" s="29"/>
      <c r="G60" s="17">
        <v>650694.14</v>
      </c>
      <c r="H60" s="29"/>
      <c r="I60" s="53">
        <v>1284.3</v>
      </c>
      <c r="J60" s="56" t="s">
        <v>60</v>
      </c>
    </row>
    <row r="61" spans="1:10" s="23" customFormat="1">
      <c r="A61" s="27">
        <v>18</v>
      </c>
      <c r="B61" s="21" t="s">
        <v>49</v>
      </c>
      <c r="C61" s="22"/>
      <c r="D61" s="29"/>
      <c r="E61" s="17"/>
      <c r="F61" s="29"/>
      <c r="G61" s="17">
        <v>837014.78</v>
      </c>
      <c r="H61" s="29"/>
      <c r="I61" s="53">
        <v>1305.9000000000001</v>
      </c>
      <c r="J61" s="56" t="s">
        <v>60</v>
      </c>
    </row>
    <row r="62" spans="1:10" s="23" customFormat="1">
      <c r="A62" s="27">
        <v>19</v>
      </c>
      <c r="B62" s="21" t="s">
        <v>50</v>
      </c>
      <c r="C62" s="22"/>
      <c r="D62" s="29"/>
      <c r="E62" s="17"/>
      <c r="F62" s="29"/>
      <c r="G62" s="17">
        <f>517568.16-31462.38</f>
        <v>486105.77999999997</v>
      </c>
      <c r="H62" s="29">
        <v>486105.78</v>
      </c>
      <c r="I62" s="53">
        <v>769</v>
      </c>
      <c r="J62" s="56" t="s">
        <v>59</v>
      </c>
    </row>
    <row r="63" spans="1:10" s="23" customFormat="1">
      <c r="A63" s="27">
        <v>20</v>
      </c>
      <c r="B63" s="21" t="s">
        <v>51</v>
      </c>
      <c r="C63" s="22"/>
      <c r="D63" s="29"/>
      <c r="E63" s="17"/>
      <c r="F63" s="29"/>
      <c r="G63" s="17">
        <v>400535.69</v>
      </c>
      <c r="H63" s="29"/>
      <c r="I63" s="53"/>
      <c r="J63" s="56" t="s">
        <v>59</v>
      </c>
    </row>
    <row r="64" spans="1:10" s="23" customFormat="1">
      <c r="A64" s="27">
        <v>21</v>
      </c>
      <c r="B64" s="21" t="s">
        <v>52</v>
      </c>
      <c r="C64" s="22"/>
      <c r="D64" s="29"/>
      <c r="E64" s="17"/>
      <c r="F64" s="29"/>
      <c r="G64" s="17">
        <v>404052.68</v>
      </c>
      <c r="H64" s="29"/>
      <c r="I64" s="53"/>
      <c r="J64" s="56" t="s">
        <v>59</v>
      </c>
    </row>
    <row r="65" spans="1:10" s="23" customFormat="1">
      <c r="A65" s="27">
        <v>22</v>
      </c>
      <c r="B65" s="21" t="s">
        <v>53</v>
      </c>
      <c r="C65" s="22"/>
      <c r="D65" s="29"/>
      <c r="E65" s="17"/>
      <c r="F65" s="29"/>
      <c r="G65" s="17">
        <v>402323.13</v>
      </c>
      <c r="H65" s="29"/>
      <c r="I65" s="53"/>
      <c r="J65" s="56" t="s">
        <v>61</v>
      </c>
    </row>
    <row r="66" spans="1:10" s="23" customFormat="1">
      <c r="A66" s="27">
        <v>23</v>
      </c>
      <c r="B66" s="21" t="s">
        <v>54</v>
      </c>
      <c r="C66" s="22"/>
      <c r="D66" s="29"/>
      <c r="E66" s="17"/>
      <c r="F66" s="29"/>
      <c r="G66" s="17">
        <f>427789.52-44481.83</f>
        <v>383307.69</v>
      </c>
      <c r="H66" s="29"/>
      <c r="I66" s="53">
        <v>806.9</v>
      </c>
      <c r="J66" s="56" t="s">
        <v>59</v>
      </c>
    </row>
    <row r="67" spans="1:10" s="23" customFormat="1">
      <c r="A67" s="27">
        <v>24</v>
      </c>
      <c r="B67" s="21" t="s">
        <v>55</v>
      </c>
      <c r="C67" s="22"/>
      <c r="D67" s="29"/>
      <c r="E67" s="17"/>
      <c r="F67" s="29"/>
      <c r="G67" s="17">
        <v>371110.85</v>
      </c>
      <c r="H67" s="29"/>
      <c r="I67" s="53">
        <v>589.6</v>
      </c>
      <c r="J67" s="56" t="s">
        <v>59</v>
      </c>
    </row>
    <row r="68" spans="1:10" s="23" customFormat="1">
      <c r="A68" s="27">
        <v>25</v>
      </c>
      <c r="B68" s="21" t="s">
        <v>56</v>
      </c>
      <c r="C68" s="22"/>
      <c r="D68" s="29"/>
      <c r="E68" s="17"/>
      <c r="F68" s="29"/>
      <c r="G68" s="17">
        <v>638541.31000000006</v>
      </c>
      <c r="H68" s="29"/>
      <c r="I68" s="53">
        <v>1027.5</v>
      </c>
      <c r="J68" s="56" t="s">
        <v>60</v>
      </c>
    </row>
  </sheetData>
  <mergeCells count="11">
    <mergeCell ref="A41:J41"/>
    <mergeCell ref="A38:J38"/>
    <mergeCell ref="A34:J34"/>
    <mergeCell ref="A3:J3"/>
    <mergeCell ref="A9:J9"/>
    <mergeCell ref="A12:J12"/>
    <mergeCell ref="C1:D1"/>
    <mergeCell ref="E1:F1"/>
    <mergeCell ref="G1:H1"/>
    <mergeCell ref="I1:J1"/>
    <mergeCell ref="A21:J2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кап.рем.покрівлі</vt:lpstr>
      <vt:lpstr>'план кап.рем.покрівлі'!Область_печати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2021-07-21T12:24:12Z</dcterms:modified>
</cp:coreProperties>
</file>