
<file path=[Content_Types].xml><?xml version="1.0" encoding="utf-8"?>
<Types xmlns="http://schemas.openxmlformats.org/package/2006/content-types"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Тип процедури" sheetId="2" state="visible" r:id="rId3"/>
    <sheet name="Валюти" sheetId="3" state="visible" r:id="rId4"/>
    <sheet name="Рік" sheetId="4" state="visible" r:id="rId5"/>
    <sheet name="Початок проведення закупівлі" sheetId="5" state="visible" r:id="rId6"/>
    <sheet name="КЕКВ" sheetId="6" state="visible" r:id="rId7"/>
    <sheet name="Джерело фінансування. тип" sheetId="7" state="visible" r:id="rId8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<sst xmlns="http://schemas.openxmlformats.org/spreadsheetml/2006/main" count="209" uniqueCount="173">
  <si>
    <t xml:space="preserve">РІЧНИЙ ПЛАН ЗАКУПІВЕЛЬ МКП “ВОДОКАНАЛ” на 2020 рік</t>
  </si>
  <si>
    <t xml:space="preserve">Код предмета закупівлі відповідно до ДК 021:2015</t>
  </si>
  <si>
    <t xml:space="preserve">Назва предмета закупівлі</t>
  </si>
  <si>
    <t xml:space="preserve">Розмір бюджетного призначення за кошторисом або очікувана вартість предмета закупівлі</t>
  </si>
  <si>
    <t xml:space="preserve">Рік проведення процедури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</si>
  <si>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</si>
  <si>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</si>
  <si>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</si>
  <si>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3</t>
  </si>
  <si>
    <t xml:space="preserve">7</t>
  </si>
  <si>
    <t xml:space="preserve">11</t>
  </si>
  <si>
    <t xml:space="preserve">15</t>
  </si>
  <si>
    <t xml:space="preserve">16</t>
  </si>
  <si>
    <t xml:space="preserve">24310000-0</t>
  </si>
  <si>
    <t xml:space="preserve">Коагулянт</t>
  </si>
  <si>
    <t xml:space="preserve">34330000-9</t>
  </si>
  <si>
    <t xml:space="preserve">Запасні частини для автотранспорту</t>
  </si>
  <si>
    <t xml:space="preserve">79710000-4</t>
  </si>
  <si>
    <t xml:space="preserve">Охоронні послуги</t>
  </si>
  <si>
    <t xml:space="preserve">72250000-2</t>
  </si>
  <si>
    <t xml:space="preserve">Супровід програмного забезпечення</t>
  </si>
  <si>
    <t xml:space="preserve">45231300-8</t>
  </si>
  <si>
    <t xml:space="preserve">Будівництво (прокладання) інженерних споруд (трубопроводу холодної питної води)</t>
  </si>
  <si>
    <t xml:space="preserve">24311900-6</t>
  </si>
  <si>
    <t xml:space="preserve">Хлор рідкий (в контейнерах)</t>
  </si>
  <si>
    <t xml:space="preserve">09123000-7</t>
  </si>
  <si>
    <t xml:space="preserve">Газ метан (природний)</t>
  </si>
  <si>
    <t xml:space="preserve">09310000-5</t>
  </si>
  <si>
    <t xml:space="preserve">Електрична енергія</t>
  </si>
  <si>
    <t xml:space="preserve">Коагулянт (гідроксихлорид алюмінію)</t>
  </si>
  <si>
    <t xml:space="preserve">24312220-2</t>
  </si>
  <si>
    <t xml:space="preserve">Гіпохлорит натрію марки «Б»</t>
  </si>
  <si>
    <t xml:space="preserve">09122110-4</t>
  </si>
  <si>
    <t xml:space="preserve">Газ пропан (скраплений)</t>
  </si>
  <si>
    <t xml:space="preserve">09130000-9</t>
  </si>
  <si>
    <t xml:space="preserve">Бензин А-92, дизельне паливо</t>
  </si>
  <si>
    <t xml:space="preserve">45342000-6</t>
  </si>
  <si>
    <t xml:space="preserve">Ремонт огородження насосної станції з залізобетонних плит</t>
  </si>
  <si>
    <t xml:space="preserve">Поліоксихлорид алюмінію (коагулянт)</t>
  </si>
  <si>
    <t xml:space="preserve">34350000-5</t>
  </si>
  <si>
    <t xml:space="preserve">Шини для транспортних засобів</t>
  </si>
  <si>
    <t xml:space="preserve">Реконструкція мереж водопроводу Д=500мм в районі завода "Проктер енд Гембл" в м.Покров Дніпропетровської області</t>
  </si>
  <si>
    <t xml:space="preserve">44161200-8</t>
  </si>
  <si>
    <t xml:space="preserve">Труба ПЕ 100 SDR 17 500х29,7</t>
  </si>
  <si>
    <t xml:space="preserve">Гідроксихлорид алюмінію (коагулянт)</t>
  </si>
  <si>
    <t xml:space="preserve">30190000-7</t>
  </si>
  <si>
    <t xml:space="preserve">Папір офісний А4</t>
  </si>
  <si>
    <t xml:space="preserve">Роботи з будівництва трубопроводу холодної питної води</t>
  </si>
  <si>
    <t xml:space="preserve">42130000-9</t>
  </si>
  <si>
    <t xml:space="preserve">Арматура трубопровідна: крани, вентилі, клапани та подібні пристрої</t>
  </si>
  <si>
    <t xml:space="preserve">Роботи з будівництва та ремонту інженерних споруд (трубопроводу холодної питної води)</t>
  </si>
  <si>
    <t xml:space="preserve">Прокладання трубопроводу зі сталевих труб діаметром d=325мм. довжиною l=70м.п. методом горизонтально спрямованого буріння в м. Покров Дніпропетровської області</t>
  </si>
  <si>
    <t xml:space="preserve">45110000-1</t>
  </si>
  <si>
    <t xml:space="preserve">Земляні роботи на водопровідних і каналізаційних мережах</t>
  </si>
  <si>
    <t xml:space="preserve">51210000-7</t>
  </si>
  <si>
    <t xml:space="preserve">Установка та монтаж лічильника води</t>
  </si>
  <si>
    <t xml:space="preserve">Труби ПЕ 100 SDR 17 та SDR 11</t>
  </si>
  <si>
    <t xml:space="preserve">79421200-3</t>
  </si>
  <si>
    <t xml:space="preserve">Розробка проекту нормативів гранично-допустимого скиду для двох випусків зворотних вод МКП "Покровводоканал" та "Правил приймання стічних вод споживачів у каналізаційну систему м.Покров"</t>
  </si>
  <si>
    <t xml:space="preserve">30197600-2</t>
  </si>
  <si>
    <t xml:space="preserve">38310000-1</t>
  </si>
  <si>
    <t xml:space="preserve">Ваги аналітичні AS220/R2</t>
  </si>
  <si>
    <t xml:space="preserve">38421100-3</t>
  </si>
  <si>
    <t xml:space="preserve">Лічильник води</t>
  </si>
  <si>
    <t xml:space="preserve">18831000-3</t>
  </si>
  <si>
    <t xml:space="preserve">Черевики із захисним металевим підноском</t>
  </si>
  <si>
    <t xml:space="preserve">18130000-9</t>
  </si>
  <si>
    <t xml:space="preserve">Спеціальний робочий одяг</t>
  </si>
  <si>
    <t xml:space="preserve">45232420-2</t>
  </si>
  <si>
    <t xml:space="preserve">Поточний ремонт обладнання та об’єктів каналізаційних мереж</t>
  </si>
  <si>
    <t xml:space="preserve">50110000-9</t>
  </si>
  <si>
    <t xml:space="preserve">Послуги з ремонту автотранспорту</t>
  </si>
  <si>
    <t xml:space="preserve">Автозапчастини</t>
  </si>
  <si>
    <t xml:space="preserve">90470000-2</t>
  </si>
  <si>
    <t xml:space="preserve">Послуги по прочищенню каналізаційних мереж та колекторів</t>
  </si>
  <si>
    <t xml:space="preserve">Гіпохлорит натрію  марки «Б»</t>
  </si>
  <si>
    <t xml:space="preserve">Хлор рідкий</t>
  </si>
  <si>
    <t xml:space="preserve">Без застосування електронної системи</t>
  </si>
  <si>
    <t xml:space="preserve">Допорогові закупівлі</t>
  </si>
  <si>
    <t xml:space="preserve">open_belowThreshold</t>
  </si>
  <si>
    <t xml:space="preserve">Відкриті торги</t>
  </si>
  <si>
    <t xml:space="preserve">open_aboveThresholdUA</t>
  </si>
  <si>
    <t xml:space="preserve">Переговорна процедура для потреб оборони</t>
  </si>
  <si>
    <t xml:space="preserve">open_aboveThresholdUA.defense</t>
  </si>
  <si>
    <t xml:space="preserve">Відкриті торги з публікацією англійською мовою</t>
  </si>
  <si>
    <t xml:space="preserve">open_aboveThresholdEU</t>
  </si>
  <si>
    <t xml:space="preserve">Звіт про укладений договір</t>
  </si>
  <si>
    <t xml:space="preserve">limited_reporting</t>
  </si>
  <si>
    <t xml:space="preserve">Переговорна процедура</t>
  </si>
  <si>
    <t xml:space="preserve">limited_negotiation</t>
  </si>
  <si>
    <t xml:space="preserve">Переговорна процедура (скорочена)</t>
  </si>
  <si>
    <t xml:space="preserve">limited_negotiation.quick</t>
  </si>
  <si>
    <t xml:space="preserve">Конкурентний діалог 1-ий етап</t>
  </si>
  <si>
    <t xml:space="preserve">open_competitiveDialogueUA</t>
  </si>
  <si>
    <t xml:space="preserve">Конкурентний діалог з публікацією англійською мовою 1-ий етап</t>
  </si>
  <si>
    <t xml:space="preserve">open_competitiveDialogueEU</t>
  </si>
  <si>
    <t xml:space="preserve">Відкриті торги для закупівлі енергосервісу</t>
  </si>
  <si>
    <t xml:space="preserve">open_esco</t>
  </si>
  <si>
    <t xml:space="preserve">UAH</t>
  </si>
  <si>
    <t xml:space="preserve">USD</t>
  </si>
  <si>
    <t xml:space="preserve">EUR</t>
  </si>
  <si>
    <t xml:space="preserve">RUB</t>
  </si>
  <si>
    <t xml:space="preserve">GBP</t>
  </si>
  <si>
    <t xml:space="preserve">Поточні видатки</t>
  </si>
  <si>
    <t xml:space="preserve">Оплата праці і нарахування на заробітну плату</t>
  </si>
  <si>
    <t xml:space="preserve">Оплата праці</t>
  </si>
  <si>
    <t xml:space="preserve">Заробітна плата</t>
  </si>
  <si>
    <t xml:space="preserve">Грошове забезпечення військовослужбовців</t>
  </si>
  <si>
    <t xml:space="preserve">Нарахування на оплату праці</t>
  </si>
  <si>
    <t xml:space="preserve">Використання товарів і послуг</t>
  </si>
  <si>
    <t xml:space="preserve">Предмети, матеріали, обладнання та інвентар</t>
  </si>
  <si>
    <t xml:space="preserve">Медикаменти та перев'язувальні матеріали</t>
  </si>
  <si>
    <t xml:space="preserve">Продукти харчування</t>
  </si>
  <si>
    <t xml:space="preserve">Оплата послуг (крім комунальних)</t>
  </si>
  <si>
    <t xml:space="preserve">Видатки на відрядження</t>
  </si>
  <si>
    <t xml:space="preserve">Видатки та заходи спеціального призначення</t>
  </si>
  <si>
    <t xml:space="preserve">Оплата комунальних послуг та енергоносіїв</t>
  </si>
  <si>
    <t xml:space="preserve">Оплата теплопостачання</t>
  </si>
  <si>
    <t xml:space="preserve">Оплата водопостачання та водовідведення</t>
  </si>
  <si>
    <t xml:space="preserve">Оплата електроенергії</t>
  </si>
  <si>
    <t xml:space="preserve">Оплата природного газу</t>
  </si>
  <si>
    <t xml:space="preserve">Оплата інших енергоносіїв</t>
  </si>
  <si>
    <t xml:space="preserve">Оплата Енергосервісу</t>
  </si>
  <si>
    <t xml:space="preserve">Дослідження і розробки, окремі заходи по реалізації державних (регіональних) програм</t>
  </si>
  <si>
    <t xml:space="preserve">Дослідження і розробки, окремі заходи розвитку по реалізації державних (регіональних) програм</t>
  </si>
  <si>
    <t xml:space="preserve">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</si>
  <si>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</t>
  </si>
  <si>
    <t xml:space="preserve">Обслуговування внутрішніх боргових зобов’язань</t>
  </si>
  <si>
    <t xml:space="preserve">Обслуговування зовнішніх боргових зобов’язань</t>
  </si>
  <si>
    <t xml:space="preserve">Поточні трансферти</t>
  </si>
  <si>
    <t xml:space="preserve">Субсидії та поточні трансферти підприємствам (установам, організаціям)</t>
  </si>
  <si>
    <t xml:space="preserve">Поточні трансферти органам державного управління інших рівнів</t>
  </si>
  <si>
    <t xml:space="preserve">Поточні трансферти урядам іноземних держав та міжнародним організаціям</t>
  </si>
  <si>
    <t xml:space="preserve">Соціальне забезпечення</t>
  </si>
  <si>
    <t xml:space="preserve">Виплата пенсій і допомоги</t>
  </si>
  <si>
    <t xml:space="preserve">Стипендії</t>
  </si>
  <si>
    <t xml:space="preserve">Інші виплати населенню</t>
  </si>
  <si>
    <t xml:space="preserve">Інші поточні видатки</t>
  </si>
  <si>
    <t xml:space="preserve">Капітальні видатки</t>
  </si>
  <si>
    <t xml:space="preserve">Придбання основного капіталу</t>
  </si>
  <si>
    <t xml:space="preserve">Придбання обладнання і предметів довгострокового користування</t>
  </si>
  <si>
    <t xml:space="preserve">Капітальне будівництво (придбання)</t>
  </si>
  <si>
    <t xml:space="preserve">Капітальне будівництво (придбання) житла</t>
  </si>
  <si>
    <t xml:space="preserve">Капітальне будівництво (придбання) інших об'єктів</t>
  </si>
  <si>
    <t xml:space="preserve">Капітальний ремонт</t>
  </si>
  <si>
    <t xml:space="preserve">Капітальний ремонт житлового фонду (приміщень)</t>
  </si>
  <si>
    <t xml:space="preserve">Капітальний ремонт інших об’єктів</t>
  </si>
  <si>
    <t xml:space="preserve">Реконструкція та реставрація</t>
  </si>
  <si>
    <t xml:space="preserve">Реконструкція житлового фонду (приміщень)</t>
  </si>
  <si>
    <t xml:space="preserve">Реконструкція та реставрація інших об’єктів</t>
  </si>
  <si>
    <t xml:space="preserve">Реставрація пам'яток культури, історії та архітектури</t>
  </si>
  <si>
    <t xml:space="preserve">Створення державних запасів і резервів</t>
  </si>
  <si>
    <t xml:space="preserve">Придбання землі та нематеріальних активів</t>
  </si>
  <si>
    <t xml:space="preserve">Капітальні трансферти</t>
  </si>
  <si>
    <t xml:space="preserve">Капітальні трансферти підприємствам (установам, організаціям)</t>
  </si>
  <si>
    <t xml:space="preserve">Капітальні трансферти органам державного управління інших рівнів</t>
  </si>
  <si>
    <t xml:space="preserve">Капітальні трансферти урядам іноземних держав та міжнародним організаціям</t>
  </si>
  <si>
    <t xml:space="preserve">Капітальні трансферти населенню</t>
  </si>
  <si>
    <t xml:space="preserve">Нерозподілені видатки</t>
  </si>
  <si>
    <t xml:space="preserve">Державний бюджет України</t>
  </si>
  <si>
    <t xml:space="preserve">state</t>
  </si>
  <si>
    <t xml:space="preserve">Бюджет Автономної Республіки Крим</t>
  </si>
  <si>
    <t xml:space="preserve">crimea</t>
  </si>
  <si>
    <t xml:space="preserve">Місцевий бюджет</t>
  </si>
  <si>
    <t xml:space="preserve">local</t>
  </si>
  <si>
    <t xml:space="preserve">Власний бюджет (кошти від господарської діяльності підприємства)</t>
  </si>
  <si>
    <t xml:space="preserve">own</t>
  </si>
  <si>
    <t xml:space="preserve">Бюджет цільових фондів (що не входять до складу Державного або місцевого бюджетів)</t>
  </si>
  <si>
    <t xml:space="preserve">fund</t>
  </si>
  <si>
    <t xml:space="preserve">Кредити та позики міжнародних валютно-кредитних організацій</t>
  </si>
  <si>
    <t xml:space="preserve">loan</t>
  </si>
  <si>
    <t xml:space="preserve">Інше</t>
  </si>
  <si>
    <t xml:space="preserve">other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</si>
</sst>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руб.-419];[RED]\-#,##0.00\ [$руб.-419]"/>
    <numFmt numFmtId="166" formatCode="0.00"/>
    <numFmt numFmtId="167" formatCode="@"/>
  </numFmts>
  <fonts count="10">
    <font>
      <sz val="1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angal"/>
      <family val="2"/>
      <charset val="204"/>
    </font>
    <font>
      <u val="single"/>
      <sz val="10"/>
      <name val="Mangal"/>
      <family val="2"/>
      <charset val="204"/>
    </font>
    <font>
      <b val="true"/>
      <sz val="15"/>
      <name val="Times New Roman"/>
      <family val="1"/>
      <charset val="204"/>
    </font>
    <font>
      <b val="true"/>
      <sz val="10.5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Заголовок" xfId="20" builtinId="53" customBuiltin="true"/>
    <cellStyle name="Заголовок1" xfId="21" builtinId="53" customBuiltin="true"/>
    <cellStyle name="Результат" xfId="22" builtinId="53" customBuiltin="true"/>
    <cellStyle name="Результат2" xfId="23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2.8" zeroHeight="false" outlineLevelRow="0" outlineLevelCol="0"/>
  <cols>
    <col collapsed="false" customWidth="true" hidden="false" outlineLevel="0" max="1" min="1" style="0" width="18.76"/>
    <col collapsed="false" customWidth="true" hidden="false" outlineLevel="0" max="2" min="2" style="1" width="28.14"/>
    <col collapsed="false" customWidth="true" hidden="false" outlineLevel="0" max="3" min="3" style="1" width="20.56"/>
    <col collapsed="false" customWidth="true" hidden="false" outlineLevel="0" max="4" min="4" style="2" width="13.75"/>
    <col collapsed="false" customWidth="true" hidden="false" outlineLevel="0" max="5" min="5" style="1" width="15.69"/>
    <col collapsed="false" customWidth="true" hidden="false" outlineLevel="0" max="6" min="6" style="0" width="15.42"/>
    <col collapsed="false" customWidth="true" hidden="false" outlineLevel="0" max="1013" min="7" style="0" width="25.84"/>
    <col collapsed="false" customWidth="false" hidden="false" outlineLevel="0" max="1025" min="1014" style="0" width="11.52"/>
  </cols>
  <sheetData>
    <row r="1" s="4" customFormat="true" ht="26.25" hidden="false" customHeight="true" outlineLevel="0" collapsed="false">
      <c r="A1" s="3" t="s">
        <v>0</v>
      </c>
      <c r="B1" s="3"/>
      <c r="C1" s="3"/>
      <c r="D1" s="3"/>
      <c r="E1" s="3"/>
      <c r="F1" s="3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77.6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Format="false" ht="12.8" hidden="false" customHeight="true" outlineLevel="0" collapsed="false">
      <c r="A3" s="6" t="s">
        <v>7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</row>
    <row r="4" customFormat="false" ht="12.8" hidden="false" customHeight="false" outlineLevel="0" collapsed="false">
      <c r="A4" s="7" t="s">
        <v>13</v>
      </c>
      <c r="B4" s="8" t="s">
        <v>14</v>
      </c>
      <c r="C4" s="9" t="n">
        <v>542046.6</v>
      </c>
      <c r="D4" s="10" t="n">
        <v>2020</v>
      </c>
      <c r="E4" s="11" t="n">
        <v>542046.6</v>
      </c>
      <c r="F4" s="12" t="n">
        <v>10145738</v>
      </c>
    </row>
    <row r="5" customFormat="false" ht="23.85" hidden="false" customHeight="false" outlineLevel="0" collapsed="false">
      <c r="A5" s="7" t="s">
        <v>15</v>
      </c>
      <c r="B5" s="8" t="s">
        <v>16</v>
      </c>
      <c r="C5" s="9" t="n">
        <v>200000</v>
      </c>
      <c r="D5" s="10" t="n">
        <v>2019</v>
      </c>
      <c r="E5" s="11" t="n">
        <v>200000</v>
      </c>
      <c r="F5" s="12" t="n">
        <v>10102944</v>
      </c>
    </row>
    <row r="6" customFormat="false" ht="12.8" hidden="false" customHeight="false" outlineLevel="0" collapsed="false">
      <c r="A6" s="7" t="s">
        <v>17</v>
      </c>
      <c r="B6" s="8" t="s">
        <v>18</v>
      </c>
      <c r="C6" s="9" t="n">
        <v>783600</v>
      </c>
      <c r="D6" s="10" t="n">
        <v>2019</v>
      </c>
      <c r="E6" s="11" t="n">
        <v>783600</v>
      </c>
      <c r="F6" s="12" t="n">
        <v>9908196</v>
      </c>
    </row>
    <row r="7" customFormat="false" ht="23.85" hidden="false" customHeight="false" outlineLevel="0" collapsed="false">
      <c r="A7" s="7" t="s">
        <v>19</v>
      </c>
      <c r="B7" s="8" t="s">
        <v>20</v>
      </c>
      <c r="C7" s="9" t="n">
        <v>120000</v>
      </c>
      <c r="D7" s="10" t="n">
        <v>2019</v>
      </c>
      <c r="E7" s="11" t="n">
        <v>120000</v>
      </c>
      <c r="F7" s="12" t="n">
        <v>9906960</v>
      </c>
    </row>
    <row r="8" customFormat="false" ht="46.25" hidden="false" customHeight="false" outlineLevel="0" collapsed="false">
      <c r="A8" s="7" t="s">
        <v>21</v>
      </c>
      <c r="B8" s="8" t="s">
        <v>22</v>
      </c>
      <c r="C8" s="9" t="n">
        <v>1450000</v>
      </c>
      <c r="D8" s="10" t="n">
        <v>2019</v>
      </c>
      <c r="E8" s="11" t="n">
        <v>1450000</v>
      </c>
      <c r="F8" s="12" t="n">
        <v>9638993</v>
      </c>
    </row>
    <row r="9" customFormat="false" ht="12.8" hidden="false" customHeight="false" outlineLevel="0" collapsed="false">
      <c r="A9" s="7" t="s">
        <v>23</v>
      </c>
      <c r="B9" s="8" t="s">
        <v>24</v>
      </c>
      <c r="C9" s="9" t="n">
        <v>2231250</v>
      </c>
      <c r="D9" s="10" t="n">
        <v>2019</v>
      </c>
      <c r="E9" s="11" t="n">
        <v>2231250</v>
      </c>
      <c r="F9" s="12" t="n">
        <v>9637784</v>
      </c>
    </row>
    <row r="10" customFormat="false" ht="12.8" hidden="false" customHeight="false" outlineLevel="0" collapsed="false">
      <c r="A10" s="7" t="s">
        <v>25</v>
      </c>
      <c r="B10" s="8" t="s">
        <v>26</v>
      </c>
      <c r="C10" s="9" t="n">
        <v>234000</v>
      </c>
      <c r="D10" s="10" t="n">
        <v>2019</v>
      </c>
      <c r="E10" s="11" t="n">
        <v>234000</v>
      </c>
      <c r="F10" s="12" t="n">
        <v>9554402</v>
      </c>
    </row>
    <row r="11" customFormat="false" ht="12.8" hidden="false" customHeight="false" outlineLevel="0" collapsed="false">
      <c r="A11" s="7" t="s">
        <v>27</v>
      </c>
      <c r="B11" s="8" t="s">
        <v>28</v>
      </c>
      <c r="C11" s="9" t="n">
        <v>9660000</v>
      </c>
      <c r="D11" s="10" t="n">
        <v>2019</v>
      </c>
      <c r="E11" s="11" t="n">
        <v>9660000</v>
      </c>
      <c r="F11" s="12" t="n">
        <v>9536836</v>
      </c>
    </row>
    <row r="12" customFormat="false" ht="23.85" hidden="false" customHeight="false" outlineLevel="0" collapsed="false">
      <c r="A12" s="7" t="s">
        <v>13</v>
      </c>
      <c r="B12" s="8" t="s">
        <v>29</v>
      </c>
      <c r="C12" s="9" t="n">
        <v>592898.04</v>
      </c>
      <c r="D12" s="10" t="n">
        <v>2020</v>
      </c>
      <c r="E12" s="11" t="n">
        <v>0</v>
      </c>
      <c r="F12" s="12" t="n">
        <v>9529678</v>
      </c>
    </row>
    <row r="13" customFormat="false" ht="12.8" hidden="false" customHeight="false" outlineLevel="0" collapsed="false">
      <c r="A13" s="7" t="s">
        <v>30</v>
      </c>
      <c r="B13" s="8" t="s">
        <v>31</v>
      </c>
      <c r="C13" s="9" t="n">
        <v>390000</v>
      </c>
      <c r="D13" s="10" t="n">
        <v>2020</v>
      </c>
      <c r="E13" s="11" t="n">
        <v>0</v>
      </c>
      <c r="F13" s="12" t="n">
        <v>9361088</v>
      </c>
    </row>
    <row r="14" customFormat="false" ht="12.8" hidden="false" customHeight="false" outlineLevel="0" collapsed="false">
      <c r="A14" s="7" t="s">
        <v>27</v>
      </c>
      <c r="B14" s="8" t="s">
        <v>28</v>
      </c>
      <c r="C14" s="9" t="n">
        <v>9660000</v>
      </c>
      <c r="D14" s="10" t="n">
        <v>2019</v>
      </c>
      <c r="E14" s="11" t="n">
        <v>0</v>
      </c>
      <c r="F14" s="12" t="n">
        <v>9286683</v>
      </c>
    </row>
    <row r="15" customFormat="false" ht="12.8" hidden="false" customHeight="false" outlineLevel="0" collapsed="false">
      <c r="A15" s="7" t="s">
        <v>25</v>
      </c>
      <c r="B15" s="8" t="s">
        <v>26</v>
      </c>
      <c r="C15" s="9" t="n">
        <v>234000</v>
      </c>
      <c r="D15" s="10" t="n">
        <v>2020</v>
      </c>
      <c r="E15" s="11" t="n">
        <v>0</v>
      </c>
      <c r="F15" s="12" t="n">
        <v>9258485</v>
      </c>
    </row>
    <row r="16" customFormat="false" ht="12.8" hidden="false" customHeight="false" outlineLevel="0" collapsed="false">
      <c r="A16" s="7" t="s">
        <v>32</v>
      </c>
      <c r="B16" s="8" t="s">
        <v>33</v>
      </c>
      <c r="C16" s="9" t="n">
        <v>234000</v>
      </c>
      <c r="D16" s="10" t="n">
        <v>2020</v>
      </c>
      <c r="E16" s="11" t="n">
        <v>0</v>
      </c>
      <c r="F16" s="12" t="n">
        <v>9258481</v>
      </c>
    </row>
    <row r="17" customFormat="false" ht="12.8" hidden="false" customHeight="false" outlineLevel="0" collapsed="false">
      <c r="A17" s="7" t="s">
        <v>34</v>
      </c>
      <c r="B17" s="8" t="s">
        <v>35</v>
      </c>
      <c r="C17" s="9" t="n">
        <v>1702500</v>
      </c>
      <c r="D17" s="10" t="n">
        <v>2020</v>
      </c>
      <c r="E17" s="11" t="n">
        <v>0</v>
      </c>
      <c r="F17" s="12" t="n">
        <v>9258477</v>
      </c>
    </row>
    <row r="18" customFormat="false" ht="23.85" hidden="false" customHeight="false" outlineLevel="0" collapsed="false">
      <c r="A18" s="7" t="s">
        <v>36</v>
      </c>
      <c r="B18" s="8" t="s">
        <v>37</v>
      </c>
      <c r="C18" s="9" t="n">
        <v>56958</v>
      </c>
      <c r="D18" s="10" t="n">
        <v>2019</v>
      </c>
      <c r="E18" s="11" t="n">
        <v>0</v>
      </c>
      <c r="F18" s="12" t="n">
        <v>9229239</v>
      </c>
    </row>
    <row r="19" customFormat="false" ht="23.85" hidden="false" customHeight="false" outlineLevel="0" collapsed="false">
      <c r="A19" s="7" t="s">
        <v>13</v>
      </c>
      <c r="B19" s="8" t="s">
        <v>38</v>
      </c>
      <c r="C19" s="9" t="n">
        <v>266199.12</v>
      </c>
      <c r="D19" s="10" t="n">
        <v>2019</v>
      </c>
      <c r="E19" s="11" t="n">
        <v>0</v>
      </c>
      <c r="F19" s="12" t="n">
        <v>9213079</v>
      </c>
    </row>
    <row r="20" customFormat="false" ht="12.8" hidden="false" customHeight="false" outlineLevel="0" collapsed="false">
      <c r="A20" s="7" t="s">
        <v>39</v>
      </c>
      <c r="B20" s="8" t="s">
        <v>40</v>
      </c>
      <c r="C20" s="9" t="n">
        <v>145000</v>
      </c>
      <c r="D20" s="10" t="n">
        <v>2019</v>
      </c>
      <c r="E20" s="11" t="n">
        <v>0</v>
      </c>
      <c r="F20" s="12" t="n">
        <v>9197924</v>
      </c>
    </row>
    <row r="21" customFormat="false" ht="57.45" hidden="false" customHeight="false" outlineLevel="0" collapsed="false">
      <c r="A21" s="7" t="s">
        <v>21</v>
      </c>
      <c r="B21" s="8" t="s">
        <v>41</v>
      </c>
      <c r="C21" s="9" t="n">
        <v>1976944.8</v>
      </c>
      <c r="D21" s="10" t="n">
        <v>2019</v>
      </c>
      <c r="E21" s="11" t="n">
        <v>0</v>
      </c>
      <c r="F21" s="12" t="n">
        <v>9186240</v>
      </c>
    </row>
    <row r="22" customFormat="false" ht="12.8" hidden="false" customHeight="false" outlineLevel="0" collapsed="false">
      <c r="A22" s="7" t="s">
        <v>42</v>
      </c>
      <c r="B22" s="8" t="s">
        <v>43</v>
      </c>
      <c r="C22" s="9" t="n">
        <v>219518.04</v>
      </c>
      <c r="D22" s="10" t="n">
        <v>2019</v>
      </c>
      <c r="E22" s="11" t="n">
        <v>0</v>
      </c>
      <c r="F22" s="12" t="n">
        <v>9113217</v>
      </c>
    </row>
    <row r="23" customFormat="false" ht="23.85" hidden="false" customHeight="false" outlineLevel="0" collapsed="false">
      <c r="A23" s="7" t="s">
        <v>13</v>
      </c>
      <c r="B23" s="8" t="s">
        <v>44</v>
      </c>
      <c r="C23" s="9" t="n">
        <v>266199.12</v>
      </c>
      <c r="D23" s="10" t="n">
        <v>2019</v>
      </c>
      <c r="E23" s="11" t="n">
        <v>0</v>
      </c>
      <c r="F23" s="12" t="n">
        <v>9075664</v>
      </c>
    </row>
    <row r="24" customFormat="false" ht="12.8" hidden="false" customHeight="false" outlineLevel="0" collapsed="false">
      <c r="A24" s="7" t="s">
        <v>45</v>
      </c>
      <c r="B24" s="8" t="s">
        <v>46</v>
      </c>
      <c r="C24" s="9" t="n">
        <v>4000</v>
      </c>
      <c r="D24" s="10" t="n">
        <v>2019</v>
      </c>
      <c r="E24" s="11" t="n">
        <v>0</v>
      </c>
      <c r="F24" s="12" t="n">
        <v>9068385</v>
      </c>
    </row>
    <row r="25" customFormat="false" ht="23.85" hidden="false" customHeight="false" outlineLevel="0" collapsed="false">
      <c r="A25" s="7" t="s">
        <v>13</v>
      </c>
      <c r="B25" s="8" t="s">
        <v>44</v>
      </c>
      <c r="C25" s="9" t="n">
        <v>266199.12</v>
      </c>
      <c r="D25" s="10" t="n">
        <v>2019</v>
      </c>
      <c r="E25" s="11" t="n">
        <v>0</v>
      </c>
      <c r="F25" s="12" t="n">
        <v>8991072</v>
      </c>
    </row>
    <row r="26" customFormat="false" ht="12.8" hidden="false" customHeight="false" outlineLevel="0" collapsed="false">
      <c r="A26" s="7" t="s">
        <v>27</v>
      </c>
      <c r="B26" s="8" t="s">
        <v>28</v>
      </c>
      <c r="C26" s="9" t="n">
        <v>9660000</v>
      </c>
      <c r="D26" s="10" t="n">
        <v>2019</v>
      </c>
      <c r="E26" s="11" t="n">
        <v>0</v>
      </c>
      <c r="F26" s="12" t="n">
        <v>8946512</v>
      </c>
    </row>
    <row r="27" customFormat="false" ht="35.05" hidden="false" customHeight="false" outlineLevel="0" collapsed="false">
      <c r="A27" s="7" t="s">
        <v>21</v>
      </c>
      <c r="B27" s="8" t="s">
        <v>47</v>
      </c>
      <c r="C27" s="9" t="n">
        <v>550000</v>
      </c>
      <c r="D27" s="10" t="n">
        <v>2019</v>
      </c>
      <c r="E27" s="11" t="n">
        <v>0</v>
      </c>
      <c r="F27" s="12" t="n">
        <v>8794676</v>
      </c>
    </row>
    <row r="28" customFormat="false" ht="35.05" hidden="false" customHeight="false" outlineLevel="0" collapsed="false">
      <c r="A28" s="7" t="s">
        <v>48</v>
      </c>
      <c r="B28" s="8" t="s">
        <v>49</v>
      </c>
      <c r="C28" s="9" t="n">
        <v>500000</v>
      </c>
      <c r="D28" s="10" t="n">
        <v>2019</v>
      </c>
      <c r="E28" s="11" t="n">
        <v>0</v>
      </c>
      <c r="F28" s="12" t="n">
        <v>8586010</v>
      </c>
    </row>
    <row r="29" customFormat="false" ht="46.25" hidden="false" customHeight="false" outlineLevel="0" collapsed="false">
      <c r="A29" s="7" t="s">
        <v>21</v>
      </c>
      <c r="B29" s="8" t="s">
        <v>50</v>
      </c>
      <c r="C29" s="9" t="n">
        <v>715000</v>
      </c>
      <c r="D29" s="10" t="n">
        <v>2019</v>
      </c>
      <c r="E29" s="11" t="n">
        <v>0</v>
      </c>
      <c r="F29" s="12" t="n">
        <v>8557411</v>
      </c>
    </row>
    <row r="30" customFormat="false" ht="79.85" hidden="false" customHeight="false" outlineLevel="0" collapsed="false">
      <c r="A30" s="7" t="s">
        <v>21</v>
      </c>
      <c r="B30" s="8" t="s">
        <v>51</v>
      </c>
      <c r="C30" s="9" t="n">
        <v>280000</v>
      </c>
      <c r="D30" s="10" t="n">
        <v>2019</v>
      </c>
      <c r="E30" s="11" t="n">
        <v>0</v>
      </c>
      <c r="F30" s="12" t="n">
        <v>8506082</v>
      </c>
    </row>
    <row r="31" customFormat="false" ht="35.05" hidden="false" customHeight="false" outlineLevel="0" collapsed="false">
      <c r="A31" s="7" t="s">
        <v>52</v>
      </c>
      <c r="B31" s="8" t="s">
        <v>53</v>
      </c>
      <c r="C31" s="9" t="n">
        <v>99000</v>
      </c>
      <c r="D31" s="10" t="n">
        <v>2019</v>
      </c>
      <c r="E31" s="11" t="n">
        <v>0</v>
      </c>
      <c r="F31" s="12" t="n">
        <v>8160965</v>
      </c>
    </row>
    <row r="32" customFormat="false" ht="23.85" hidden="false" customHeight="false" outlineLevel="0" collapsed="false">
      <c r="A32" s="7" t="s">
        <v>54</v>
      </c>
      <c r="B32" s="8" t="s">
        <v>55</v>
      </c>
      <c r="C32" s="9" t="n">
        <v>58000</v>
      </c>
      <c r="D32" s="10" t="n">
        <v>2019</v>
      </c>
      <c r="E32" s="11" t="n">
        <v>0</v>
      </c>
      <c r="F32" s="12" t="n">
        <v>8011850</v>
      </c>
    </row>
    <row r="33" customFormat="false" ht="12.8" hidden="false" customHeight="false" outlineLevel="0" collapsed="false">
      <c r="A33" s="7" t="s">
        <v>42</v>
      </c>
      <c r="B33" s="8" t="s">
        <v>56</v>
      </c>
      <c r="C33" s="9" t="n">
        <v>3988016</v>
      </c>
      <c r="D33" s="10" t="n">
        <v>2019</v>
      </c>
      <c r="E33" s="11" t="n">
        <v>0</v>
      </c>
      <c r="F33" s="12" t="n">
        <v>7908902</v>
      </c>
    </row>
    <row r="34" customFormat="false" ht="79.85" hidden="false" customHeight="false" outlineLevel="0" collapsed="false">
      <c r="A34" s="7" t="s">
        <v>57</v>
      </c>
      <c r="B34" s="8" t="s">
        <v>58</v>
      </c>
      <c r="C34" s="9" t="n">
        <v>54000</v>
      </c>
      <c r="D34" s="10" t="n">
        <v>2019</v>
      </c>
      <c r="E34" s="11" t="n">
        <v>0</v>
      </c>
      <c r="F34" s="12" t="n">
        <v>7810290</v>
      </c>
    </row>
    <row r="35" customFormat="false" ht="12.8" hidden="false" customHeight="false" outlineLevel="0" collapsed="false">
      <c r="A35" s="7" t="s">
        <v>59</v>
      </c>
      <c r="B35" s="8" t="s">
        <v>46</v>
      </c>
      <c r="C35" s="9" t="n">
        <v>14500</v>
      </c>
      <c r="D35" s="10" t="n">
        <v>2019</v>
      </c>
      <c r="E35" s="11" t="n">
        <v>0</v>
      </c>
      <c r="F35" s="12" t="n">
        <v>7689754</v>
      </c>
    </row>
    <row r="36" customFormat="false" ht="12.8" hidden="false" customHeight="false" outlineLevel="0" collapsed="false">
      <c r="A36" s="7" t="s">
        <v>60</v>
      </c>
      <c r="B36" s="8" t="s">
        <v>61</v>
      </c>
      <c r="C36" s="9" t="n">
        <v>24500</v>
      </c>
      <c r="D36" s="10" t="n">
        <v>2019</v>
      </c>
      <c r="E36" s="11" t="n">
        <v>0</v>
      </c>
      <c r="F36" s="12" t="n">
        <v>7603070</v>
      </c>
    </row>
    <row r="37" customFormat="false" ht="12.8" hidden="false" customHeight="false" outlineLevel="0" collapsed="false">
      <c r="A37" s="7" t="s">
        <v>27</v>
      </c>
      <c r="B37" s="8" t="s">
        <v>28</v>
      </c>
      <c r="C37" s="9" t="n">
        <v>13803350</v>
      </c>
      <c r="D37" s="10" t="n">
        <v>2019</v>
      </c>
      <c r="E37" s="11" t="n">
        <v>0</v>
      </c>
      <c r="F37" s="12" t="n">
        <v>7471362</v>
      </c>
    </row>
    <row r="38" customFormat="false" ht="12.8" hidden="false" customHeight="false" outlineLevel="0" collapsed="false">
      <c r="A38" s="7" t="s">
        <v>62</v>
      </c>
      <c r="B38" s="8" t="s">
        <v>63</v>
      </c>
      <c r="C38" s="9" t="n">
        <v>158000</v>
      </c>
      <c r="D38" s="10" t="n">
        <v>2019</v>
      </c>
      <c r="E38" s="11" t="n">
        <v>0</v>
      </c>
      <c r="F38" s="12" t="n">
        <v>7435631</v>
      </c>
    </row>
    <row r="39" customFormat="false" ht="23.85" hidden="false" customHeight="false" outlineLevel="0" collapsed="false">
      <c r="A39" s="7" t="s">
        <v>64</v>
      </c>
      <c r="B39" s="8" t="s">
        <v>65</v>
      </c>
      <c r="C39" s="9" t="n">
        <v>48000</v>
      </c>
      <c r="D39" s="10" t="n">
        <v>2019</v>
      </c>
      <c r="E39" s="11" t="n">
        <v>0</v>
      </c>
      <c r="F39" s="12" t="n">
        <v>7386841</v>
      </c>
    </row>
    <row r="40" customFormat="false" ht="12.8" hidden="false" customHeight="false" outlineLevel="0" collapsed="false">
      <c r="A40" s="7" t="s">
        <v>66</v>
      </c>
      <c r="B40" s="8" t="s">
        <v>67</v>
      </c>
      <c r="C40" s="9" t="n">
        <v>57000</v>
      </c>
      <c r="D40" s="10" t="n">
        <v>2019</v>
      </c>
      <c r="E40" s="11" t="n">
        <v>0</v>
      </c>
      <c r="F40" s="12" t="n">
        <v>7261463</v>
      </c>
    </row>
    <row r="41" customFormat="false" ht="23.85" hidden="false" customHeight="false" outlineLevel="0" collapsed="false">
      <c r="A41" s="7" t="s">
        <v>68</v>
      </c>
      <c r="B41" s="8" t="s">
        <v>69</v>
      </c>
      <c r="C41" s="9" t="n">
        <v>850000</v>
      </c>
      <c r="D41" s="10" t="n">
        <v>2019</v>
      </c>
      <c r="E41" s="11" t="n">
        <v>0</v>
      </c>
      <c r="F41" s="12" t="n">
        <v>7205484</v>
      </c>
    </row>
    <row r="42" customFormat="false" ht="23.85" hidden="false" customHeight="false" outlineLevel="0" collapsed="false">
      <c r="A42" s="7" t="s">
        <v>70</v>
      </c>
      <c r="B42" s="8" t="s">
        <v>71</v>
      </c>
      <c r="C42" s="9" t="n">
        <v>300000</v>
      </c>
      <c r="D42" s="10" t="n">
        <v>2019</v>
      </c>
      <c r="E42" s="11" t="n">
        <v>0</v>
      </c>
      <c r="F42" s="12" t="n">
        <v>7009438</v>
      </c>
    </row>
    <row r="43" customFormat="false" ht="12.8" hidden="false" customHeight="false" outlineLevel="0" collapsed="false">
      <c r="A43" s="7" t="s">
        <v>15</v>
      </c>
      <c r="B43" s="8" t="s">
        <v>72</v>
      </c>
      <c r="C43" s="9" t="n">
        <v>300000</v>
      </c>
      <c r="D43" s="10" t="n">
        <v>2019</v>
      </c>
      <c r="E43" s="11" t="n">
        <v>0</v>
      </c>
      <c r="F43" s="12" t="n">
        <v>7009435</v>
      </c>
    </row>
    <row r="44" customFormat="false" ht="23.85" hidden="false" customHeight="false" outlineLevel="0" collapsed="false">
      <c r="A44" s="7" t="s">
        <v>19</v>
      </c>
      <c r="B44" s="8" t="s">
        <v>20</v>
      </c>
      <c r="C44" s="9" t="n">
        <v>114000</v>
      </c>
      <c r="D44" s="10" t="n">
        <v>2019</v>
      </c>
      <c r="E44" s="11" t="n">
        <v>0</v>
      </c>
      <c r="F44" s="12" t="n">
        <v>7003008</v>
      </c>
    </row>
    <row r="45" customFormat="false" ht="12.8" hidden="false" customHeight="false" outlineLevel="0" collapsed="false">
      <c r="A45" s="7" t="s">
        <v>17</v>
      </c>
      <c r="B45" s="8" t="s">
        <v>18</v>
      </c>
      <c r="C45" s="9" t="n">
        <v>664800</v>
      </c>
      <c r="D45" s="10" t="n">
        <v>2019</v>
      </c>
      <c r="E45" s="11" t="n">
        <v>0</v>
      </c>
      <c r="F45" s="12" t="n">
        <v>6719892</v>
      </c>
    </row>
    <row r="46" customFormat="false" ht="35.05" hidden="false" customHeight="false" outlineLevel="0" collapsed="false">
      <c r="A46" s="7" t="s">
        <v>73</v>
      </c>
      <c r="B46" s="8" t="s">
        <v>74</v>
      </c>
      <c r="C46" s="9" t="n">
        <v>950000</v>
      </c>
      <c r="D46" s="10" t="n">
        <v>2019</v>
      </c>
      <c r="E46" s="11" t="n">
        <v>0</v>
      </c>
      <c r="F46" s="12" t="n">
        <v>6702429</v>
      </c>
    </row>
    <row r="47" customFormat="false" ht="12.8" hidden="false" customHeight="false" outlineLevel="0" collapsed="false">
      <c r="A47" s="7" t="s">
        <v>32</v>
      </c>
      <c r="B47" s="8" t="s">
        <v>33</v>
      </c>
      <c r="C47" s="9" t="n">
        <v>310000</v>
      </c>
      <c r="D47" s="10" t="n">
        <v>2019</v>
      </c>
      <c r="E47" s="11" t="n">
        <v>0</v>
      </c>
      <c r="F47" s="12" t="n">
        <v>6412889</v>
      </c>
    </row>
    <row r="48" customFormat="false" ht="12.8" hidden="false" customHeight="false" outlineLevel="0" collapsed="false">
      <c r="A48" s="7" t="s">
        <v>25</v>
      </c>
      <c r="B48" s="8" t="s">
        <v>26</v>
      </c>
      <c r="C48" s="9" t="n">
        <v>290000</v>
      </c>
      <c r="D48" s="10" t="n">
        <v>2019</v>
      </c>
      <c r="E48" s="11" t="n">
        <v>0</v>
      </c>
      <c r="F48" s="12" t="n">
        <v>6412885</v>
      </c>
    </row>
    <row r="49" customFormat="false" ht="12.8" hidden="false" customHeight="false" outlineLevel="0" collapsed="false">
      <c r="A49" s="7" t="s">
        <v>34</v>
      </c>
      <c r="B49" s="8" t="s">
        <v>35</v>
      </c>
      <c r="C49" s="9" t="n">
        <v>3600000</v>
      </c>
      <c r="D49" s="10" t="n">
        <v>2019</v>
      </c>
      <c r="E49" s="11" t="n">
        <v>0</v>
      </c>
      <c r="F49" s="12" t="n">
        <v>6412880</v>
      </c>
    </row>
    <row r="50" customFormat="false" ht="12.8" hidden="false" customHeight="false" outlineLevel="0" collapsed="false">
      <c r="A50" s="7" t="s">
        <v>30</v>
      </c>
      <c r="B50" s="8" t="s">
        <v>75</v>
      </c>
      <c r="C50" s="9" t="n">
        <v>1800000</v>
      </c>
      <c r="D50" s="10" t="n">
        <v>2019</v>
      </c>
      <c r="E50" s="11" t="n">
        <v>0</v>
      </c>
      <c r="F50" s="12" t="n">
        <v>6397257</v>
      </c>
    </row>
    <row r="51" customFormat="false" ht="23.85" hidden="false" customHeight="false" outlineLevel="0" collapsed="false">
      <c r="A51" s="7" t="s">
        <v>13</v>
      </c>
      <c r="B51" s="8" t="s">
        <v>44</v>
      </c>
      <c r="C51" s="9" t="n">
        <v>1368000</v>
      </c>
      <c r="D51" s="10" t="n">
        <v>2019</v>
      </c>
      <c r="E51" s="11" t="n">
        <v>0</v>
      </c>
      <c r="F51" s="12" t="n">
        <v>6397224</v>
      </c>
    </row>
    <row r="52" customFormat="false" ht="12.8" hidden="false" customHeight="false" outlineLevel="0" collapsed="false">
      <c r="A52" s="7" t="s">
        <v>27</v>
      </c>
      <c r="B52" s="8" t="s">
        <v>28</v>
      </c>
      <c r="C52" s="9" t="n">
        <v>13803350</v>
      </c>
      <c r="D52" s="10" t="n">
        <v>2019</v>
      </c>
      <c r="E52" s="11" t="n">
        <v>0</v>
      </c>
      <c r="F52" s="12" t="n">
        <v>6349630</v>
      </c>
    </row>
    <row r="53" customFormat="false" ht="12.8" hidden="false" customHeight="false" outlineLevel="0" collapsed="false">
      <c r="A53" s="7" t="s">
        <v>23</v>
      </c>
      <c r="B53" s="8" t="s">
        <v>76</v>
      </c>
      <c r="C53" s="9" t="n">
        <v>2552000</v>
      </c>
      <c r="D53" s="10" t="n">
        <v>2019</v>
      </c>
      <c r="E53" s="11" t="n">
        <v>0</v>
      </c>
      <c r="F53" s="12" t="n">
        <v>6189056</v>
      </c>
    </row>
  </sheetData>
  <mergeCells count="1">
    <mergeCell ref="A1:F1"/>
  </mergeCells>
  <dataValidations count="4">
    <dataValidation allowBlank="true" operator="equal" showDropDown="false" showErrorMessage="true" showInputMessage="false" sqref="A1:C3 E1:ALY1 D2:F3 A4:B53 F4:F53" type="none">
      <formula1>0</formula1>
      <formula2>0</formula2>
    </dataValidation>
    <dataValidation allowBlank="true" operator="equal" showDropDown="false" showErrorMessage="true" showInputMessage="false" sqref="D1 D4:D53" type="list">
      <formula1>Рік!$A$1:$A$3</formula1>
      <formula2>0</formula2>
    </dataValidation>
    <dataValidation allowBlank="true" operator="greaterThanOrEqual" showDropDown="false" showErrorMessage="true" showInputMessage="false" sqref="C4:C53" type="decimal">
      <formula1>0</formula1>
      <formula2>0</formula2>
    </dataValidation>
    <dataValidation allowBlank="true" operator="greaterThan" showDropDown="false" showErrorMessage="true" showInputMessage="false" sqref="E4:E53" type="decimal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3.42"/>
    <col collapsed="false" customWidth="true" hidden="false" outlineLevel="0" max="2" min="2" style="0" width="20.71"/>
    <col collapsed="false" customWidth="false" hidden="false" outlineLevel="0" max="1025" min="3" style="0" width="11.54"/>
  </cols>
  <sheetData>
    <row r="1" customFormat="false" ht="60.4" hidden="false" customHeight="true" outlineLevel="0" collapsed="false">
      <c r="A1" s="13" t="s">
        <v>77</v>
      </c>
      <c r="B1" s="13"/>
    </row>
    <row r="2" customFormat="false" ht="60.4" hidden="false" customHeight="true" outlineLevel="0" collapsed="false">
      <c r="A2" s="13" t="s">
        <v>78</v>
      </c>
      <c r="B2" s="13" t="s">
        <v>79</v>
      </c>
    </row>
    <row r="3" customFormat="false" ht="60.4" hidden="false" customHeight="true" outlineLevel="0" collapsed="false">
      <c r="A3" s="13" t="s">
        <v>80</v>
      </c>
      <c r="B3" s="13" t="s">
        <v>81</v>
      </c>
    </row>
    <row r="4" customFormat="false" ht="60.4" hidden="false" customHeight="true" outlineLevel="0" collapsed="false">
      <c r="A4" s="13" t="s">
        <v>82</v>
      </c>
      <c r="B4" s="13" t="s">
        <v>83</v>
      </c>
    </row>
    <row r="5" customFormat="false" ht="60.4" hidden="false" customHeight="true" outlineLevel="0" collapsed="false">
      <c r="A5" s="13" t="s">
        <v>84</v>
      </c>
      <c r="B5" s="13" t="s">
        <v>85</v>
      </c>
    </row>
    <row r="6" customFormat="false" ht="60.4" hidden="false" customHeight="true" outlineLevel="0" collapsed="false">
      <c r="A6" s="13" t="s">
        <v>86</v>
      </c>
      <c r="B6" s="13" t="s">
        <v>87</v>
      </c>
    </row>
    <row r="7" customFormat="false" ht="60.4" hidden="false" customHeight="true" outlineLevel="0" collapsed="false">
      <c r="A7" s="13" t="s">
        <v>88</v>
      </c>
      <c r="B7" s="13" t="s">
        <v>89</v>
      </c>
    </row>
    <row r="8" customFormat="false" ht="60.4" hidden="false" customHeight="true" outlineLevel="0" collapsed="false">
      <c r="A8" s="13" t="s">
        <v>90</v>
      </c>
      <c r="B8" s="13" t="s">
        <v>91</v>
      </c>
    </row>
    <row r="9" customFormat="false" ht="60.4" hidden="false" customHeight="true" outlineLevel="0" collapsed="false">
      <c r="A9" s="13" t="s">
        <v>92</v>
      </c>
      <c r="B9" s="13" t="s">
        <v>93</v>
      </c>
    </row>
    <row r="10" customFormat="false" ht="60.4" hidden="false" customHeight="true" outlineLevel="0" collapsed="false">
      <c r="A10" s="13" t="s">
        <v>94</v>
      </c>
      <c r="B10" s="13" t="s">
        <v>95</v>
      </c>
    </row>
    <row r="11" customFormat="false" ht="60.4" hidden="false" customHeight="true" outlineLevel="0" collapsed="false">
      <c r="A11" s="13" t="s">
        <v>96</v>
      </c>
      <c r="B11" s="13" t="s">
        <v>97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3.29"/>
    <col collapsed="false" customWidth="false" hidden="false" outlineLevel="0" max="1025" min="2" style="0" width="11.54"/>
  </cols>
  <sheetData>
    <row r="1" customFormat="false" ht="12.8" hidden="false" customHeight="false" outlineLevel="0" collapsed="false">
      <c r="A1" s="0" t="s">
        <v>98</v>
      </c>
    </row>
    <row r="2" customFormat="false" ht="12.8" hidden="false" customHeight="false" outlineLevel="0" collapsed="false">
      <c r="A2" s="0" t="s">
        <v>99</v>
      </c>
    </row>
    <row r="3" customFormat="false" ht="12.8" hidden="false" customHeight="false" outlineLevel="0" collapsed="false">
      <c r="A3" s="0" t="s">
        <v>100</v>
      </c>
    </row>
    <row r="4" customFormat="false" ht="12.8" hidden="false" customHeight="false" outlineLevel="0" collapsed="false">
      <c r="A4" s="0" t="s">
        <v>101</v>
      </c>
    </row>
    <row r="5" customFormat="false" ht="12.8" hidden="false" customHeight="false" outlineLevel="0" collapsed="false">
      <c r="A5" s="0" t="s">
        <v>102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3.29"/>
    <col collapsed="false" customWidth="false" hidden="false" outlineLevel="0" max="1025" min="2" style="0" width="11.54"/>
  </cols>
  <sheetData>
    <row r="1" customFormat="false" ht="60.4" hidden="false" customHeight="true" outlineLevel="0" collapsed="false">
      <c r="A1" s="0" t="n">
        <f aca="true">YEAR(NOW() )-1</f>
        <v>2019</v>
      </c>
    </row>
    <row r="2" customFormat="false" ht="60.4" hidden="false" customHeight="true" outlineLevel="0" collapsed="false">
      <c r="A2" s="0" t="n">
        <f aca="true">YEAR(NOW() )</f>
        <v>2020</v>
      </c>
    </row>
    <row r="3" customFormat="false" ht="60.4" hidden="false" customHeight="true" outlineLevel="0" collapsed="false">
      <c r="A3" s="0" t="n">
        <f aca="true">YEAR(NOW() )+1</f>
        <v>2021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false" hidden="false" outlineLevel="0" max="1025" min="1" style="0" width="11.54"/>
  </cols>
  <sheetData>
    <row r="1" customFormat="false" ht="12.8" hidden="false" customHeight="false" outlineLevel="0" collapsed="false">
      <c r="A1" s="0" t="str">
        <f aca="true">CONCATENATE( "01.01.",YEAR(NOW())-1)</f>
        <v>01.01.2019</v>
      </c>
    </row>
    <row r="2" customFormat="false" ht="12.8" hidden="false" customHeight="false" outlineLevel="0" collapsed="false">
      <c r="A2" s="0" t="str">
        <f aca="true">CONCATENATE( "01.02.",YEAR(NOW())-1)</f>
        <v>01.02.2019</v>
      </c>
    </row>
    <row r="3" customFormat="false" ht="12.8" hidden="false" customHeight="false" outlineLevel="0" collapsed="false">
      <c r="A3" s="0" t="str">
        <f aca="true">CONCATENATE( "01.03.",YEAR(NOW())-1)</f>
        <v>01.03.2019</v>
      </c>
    </row>
    <row r="4" customFormat="false" ht="12.8" hidden="false" customHeight="false" outlineLevel="0" collapsed="false">
      <c r="A4" s="0" t="str">
        <f aca="true">CONCATENATE( "01.04.",YEAR(NOW())-1)</f>
        <v>01.04.2019</v>
      </c>
    </row>
    <row r="5" customFormat="false" ht="12.8" hidden="false" customHeight="false" outlineLevel="0" collapsed="false">
      <c r="A5" s="0" t="str">
        <f aca="true">CONCATENATE( "01.05.",YEAR(NOW())-1)</f>
        <v>01.05.2019</v>
      </c>
    </row>
    <row r="6" customFormat="false" ht="12.8" hidden="false" customHeight="false" outlineLevel="0" collapsed="false">
      <c r="A6" s="0" t="str">
        <f aca="true">CONCATENATE( "01.06.",YEAR(NOW())-1)</f>
        <v>01.06.2019</v>
      </c>
    </row>
    <row r="7" customFormat="false" ht="12.8" hidden="false" customHeight="false" outlineLevel="0" collapsed="false">
      <c r="A7" s="0" t="str">
        <f aca="true">CONCATENATE( "01.07.",YEAR(NOW())-1)</f>
        <v>01.07.2019</v>
      </c>
    </row>
    <row r="8" customFormat="false" ht="12.8" hidden="false" customHeight="false" outlineLevel="0" collapsed="false">
      <c r="A8" s="0" t="str">
        <f aca="true">CONCATENATE( "01.08.",YEAR(NOW())-1)</f>
        <v>01.08.2019</v>
      </c>
    </row>
    <row r="9" customFormat="false" ht="12.8" hidden="false" customHeight="false" outlineLevel="0" collapsed="false">
      <c r="A9" s="0" t="str">
        <f aca="true">CONCATENATE( "01.09.",YEAR(NOW())-1)</f>
        <v>01.09.2019</v>
      </c>
    </row>
    <row r="10" customFormat="false" ht="12.8" hidden="false" customHeight="false" outlineLevel="0" collapsed="false">
      <c r="A10" s="0" t="str">
        <f aca="true">CONCATENATE( "01.10.",YEAR(NOW())-1)</f>
        <v>01.10.2019</v>
      </c>
    </row>
    <row r="11" customFormat="false" ht="12.8" hidden="false" customHeight="false" outlineLevel="0" collapsed="false">
      <c r="A11" s="0" t="str">
        <f aca="true">CONCATENATE( "01.11.",YEAR(NOW())-1)</f>
        <v>01.11.2019</v>
      </c>
    </row>
    <row r="12" customFormat="false" ht="12.8" hidden="false" customHeight="false" outlineLevel="0" collapsed="false">
      <c r="A12" s="0" t="str">
        <f aca="true">CONCATENATE( "01.12.",YEAR(NOW())-1)</f>
        <v>01.12.2019</v>
      </c>
    </row>
    <row r="13" customFormat="false" ht="12.8" hidden="false" customHeight="false" outlineLevel="0" collapsed="false">
      <c r="A13" s="0" t="str">
        <f aca="true">CONCATENATE( "01.01.",YEAR(NOW()))</f>
        <v>01.01.2020</v>
      </c>
    </row>
    <row r="14" customFormat="false" ht="12.8" hidden="false" customHeight="false" outlineLevel="0" collapsed="false">
      <c r="A14" s="0" t="str">
        <f aca="true">CONCATENATE( "01.02.",YEAR(NOW()))</f>
        <v>01.02.2020</v>
      </c>
    </row>
    <row r="15" customFormat="false" ht="12.8" hidden="false" customHeight="false" outlineLevel="0" collapsed="false">
      <c r="A15" s="0" t="str">
        <f aca="true">CONCATENATE( "01.03.",YEAR(NOW()))</f>
        <v>01.03.2020</v>
      </c>
    </row>
    <row r="16" customFormat="false" ht="12.8" hidden="false" customHeight="false" outlineLevel="0" collapsed="false">
      <c r="A16" s="0" t="str">
        <f aca="true">CONCATENATE( "01.04.",YEAR(NOW()))</f>
        <v>01.04.2020</v>
      </c>
    </row>
    <row r="17" customFormat="false" ht="12.8" hidden="false" customHeight="false" outlineLevel="0" collapsed="false">
      <c r="A17" s="0" t="str">
        <f aca="true">CONCATENATE( "01.05.",YEAR(NOW()))</f>
        <v>01.05.2020</v>
      </c>
    </row>
    <row r="18" customFormat="false" ht="12.8" hidden="false" customHeight="false" outlineLevel="0" collapsed="false">
      <c r="A18" s="0" t="str">
        <f aca="true">CONCATENATE( "01.06.",YEAR(NOW()))</f>
        <v>01.06.2020</v>
      </c>
    </row>
    <row r="19" customFormat="false" ht="12.8" hidden="false" customHeight="false" outlineLevel="0" collapsed="false">
      <c r="A19" s="0" t="str">
        <f aca="true">CONCATENATE( "01.07.",YEAR(NOW()))</f>
        <v>01.07.2020</v>
      </c>
    </row>
    <row r="20" customFormat="false" ht="12.8" hidden="false" customHeight="false" outlineLevel="0" collapsed="false">
      <c r="A20" s="0" t="str">
        <f aca="true">CONCATENATE( "01.08.",YEAR(NOW()))</f>
        <v>01.08.2020</v>
      </c>
    </row>
    <row r="21" customFormat="false" ht="12.8" hidden="false" customHeight="false" outlineLevel="0" collapsed="false">
      <c r="A21" s="0" t="str">
        <f aca="true">CONCATENATE( "01.09.",YEAR(NOW()))</f>
        <v>01.09.2020</v>
      </c>
    </row>
    <row r="22" customFormat="false" ht="12.8" hidden="false" customHeight="false" outlineLevel="0" collapsed="false">
      <c r="A22" s="0" t="str">
        <f aca="true">CONCATENATE( "01.10.",YEAR(NOW()))</f>
        <v>01.10.2020</v>
      </c>
    </row>
    <row r="23" customFormat="false" ht="12.8" hidden="false" customHeight="false" outlineLevel="0" collapsed="false">
      <c r="A23" s="0" t="str">
        <f aca="true">CONCATENATE( "01.11.",YEAR(NOW()))</f>
        <v>01.11.2020</v>
      </c>
    </row>
    <row r="24" customFormat="false" ht="12.8" hidden="false" customHeight="false" outlineLevel="0" collapsed="false">
      <c r="A24" s="0" t="str">
        <f aca="true">CONCATENATE( "01.12.",YEAR(NOW()))</f>
        <v>01.12.2020</v>
      </c>
    </row>
    <row r="25" customFormat="false" ht="12.8" hidden="false" customHeight="false" outlineLevel="0" collapsed="false">
      <c r="A25" s="0" t="str">
        <f aca="true">CONCATENATE( "01.01.",YEAR(NOW())+1)</f>
        <v>01.01.2021</v>
      </c>
    </row>
    <row r="26" customFormat="false" ht="12.8" hidden="false" customHeight="false" outlineLevel="0" collapsed="false">
      <c r="A26" s="0" t="str">
        <f aca="true">CONCATENATE( "01.02.",YEAR(NOW())+1)</f>
        <v>01.02.2021</v>
      </c>
    </row>
    <row r="27" customFormat="false" ht="12.8" hidden="false" customHeight="false" outlineLevel="0" collapsed="false">
      <c r="A27" s="0" t="str">
        <f aca="true">CONCATENATE( "01.03.",YEAR(NOW())+1)</f>
        <v>01.03.2021</v>
      </c>
    </row>
    <row r="28" customFormat="false" ht="12.8" hidden="false" customHeight="false" outlineLevel="0" collapsed="false">
      <c r="A28" s="0" t="str">
        <f aca="true">CONCATENATE( "01.04.",YEAR(NOW())+1)</f>
        <v>01.04.2021</v>
      </c>
    </row>
    <row r="29" customFormat="false" ht="12.8" hidden="false" customHeight="false" outlineLevel="0" collapsed="false">
      <c r="A29" s="0" t="str">
        <f aca="true">CONCATENATE( "01.05.",YEAR(NOW())+1)</f>
        <v>01.05.2021</v>
      </c>
    </row>
    <row r="30" customFormat="false" ht="12.8" hidden="false" customHeight="false" outlineLevel="0" collapsed="false">
      <c r="A30" s="0" t="str">
        <f aca="true">CONCATENATE( "01.06.",YEAR(NOW())+1)</f>
        <v>01.06.2021</v>
      </c>
    </row>
    <row r="31" customFormat="false" ht="12.8" hidden="false" customHeight="false" outlineLevel="0" collapsed="false">
      <c r="A31" s="0" t="str">
        <f aca="true">CONCATENATE( "01.07.",YEAR(NOW())+1)</f>
        <v>01.07.2021</v>
      </c>
    </row>
    <row r="32" customFormat="false" ht="12.8" hidden="false" customHeight="false" outlineLevel="0" collapsed="false">
      <c r="A32" s="0" t="str">
        <f aca="true">CONCATENATE( "01.08.",YEAR(NOW())+1)</f>
        <v>01.08.2021</v>
      </c>
    </row>
    <row r="33" customFormat="false" ht="12.8" hidden="false" customHeight="false" outlineLevel="0" collapsed="false">
      <c r="A33" s="0" t="str">
        <f aca="true">CONCATENATE( "01.09.",YEAR(NOW())+1)</f>
        <v>01.09.2021</v>
      </c>
    </row>
    <row r="34" customFormat="false" ht="12.8" hidden="false" customHeight="false" outlineLevel="0" collapsed="false">
      <c r="A34" s="0" t="str">
        <f aca="true">CONCATENATE( "01.10.",YEAR(NOW())+1)</f>
        <v>01.10.2021</v>
      </c>
    </row>
    <row r="35" customFormat="false" ht="12.8" hidden="false" customHeight="false" outlineLevel="0" collapsed="false">
      <c r="A35" s="0" t="str">
        <f aca="true">CONCATENATE( "01.11.",YEAR(NOW())+1)</f>
        <v>01.11.2021</v>
      </c>
    </row>
    <row r="36" customFormat="false" ht="12.8" hidden="false" customHeight="false" outlineLevel="0" collapsed="false">
      <c r="A36" s="0" t="str">
        <f aca="true">CONCATENATE( "01.12.",YEAR(NOW())+1)</f>
        <v>01.12.2021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56"/>
  <sheetViews>
    <sheetView showFormulas="false" showGridLines="true" showRowColHeaders="true" showZeros="true" rightToLeft="false" tabSelected="false" showOutlineSymbols="true" defaultGridColor="true" view="normal" topLeftCell="A50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43.29"/>
    <col collapsed="false" customWidth="true" hidden="false" outlineLevel="0" max="2" min="2" style="0" width="45.04"/>
    <col collapsed="false" customWidth="false" hidden="false" outlineLevel="0" max="1025" min="3" style="0" width="11.54"/>
  </cols>
  <sheetData>
    <row r="1" customFormat="false" ht="60.4" hidden="false" customHeight="true" outlineLevel="0" collapsed="false">
      <c r="A1" s="2" t="n">
        <v>2000</v>
      </c>
      <c r="B1" s="0" t="s">
        <v>103</v>
      </c>
    </row>
    <row r="2" customFormat="false" ht="60.4" hidden="false" customHeight="true" outlineLevel="0" collapsed="false">
      <c r="A2" s="2" t="n">
        <v>2100</v>
      </c>
      <c r="B2" s="0" t="s">
        <v>104</v>
      </c>
    </row>
    <row r="3" customFormat="false" ht="60.4" hidden="false" customHeight="true" outlineLevel="0" collapsed="false">
      <c r="A3" s="2" t="n">
        <v>2110</v>
      </c>
      <c r="B3" s="0" t="s">
        <v>105</v>
      </c>
    </row>
    <row r="4" customFormat="false" ht="60.4" hidden="false" customHeight="true" outlineLevel="0" collapsed="false">
      <c r="A4" s="2" t="n">
        <v>2111</v>
      </c>
      <c r="B4" s="0" t="s">
        <v>106</v>
      </c>
    </row>
    <row r="5" customFormat="false" ht="60.4" hidden="false" customHeight="true" outlineLevel="0" collapsed="false">
      <c r="A5" s="2" t="n">
        <v>2112</v>
      </c>
      <c r="B5" s="0" t="s">
        <v>107</v>
      </c>
    </row>
    <row r="6" customFormat="false" ht="60.4" hidden="false" customHeight="true" outlineLevel="0" collapsed="false">
      <c r="A6" s="2" t="n">
        <v>2120</v>
      </c>
      <c r="B6" s="0" t="s">
        <v>108</v>
      </c>
    </row>
    <row r="7" customFormat="false" ht="60.4" hidden="false" customHeight="true" outlineLevel="0" collapsed="false">
      <c r="A7" s="2" t="n">
        <v>2200</v>
      </c>
      <c r="B7" s="0" t="s">
        <v>109</v>
      </c>
    </row>
    <row r="8" customFormat="false" ht="60.4" hidden="false" customHeight="true" outlineLevel="0" collapsed="false">
      <c r="A8" s="2" t="n">
        <v>2210</v>
      </c>
      <c r="B8" s="0" t="s">
        <v>110</v>
      </c>
    </row>
    <row r="9" customFormat="false" ht="60.4" hidden="false" customHeight="true" outlineLevel="0" collapsed="false">
      <c r="A9" s="2" t="n">
        <v>2220</v>
      </c>
      <c r="B9" s="0" t="s">
        <v>111</v>
      </c>
    </row>
    <row r="10" customFormat="false" ht="60.4" hidden="false" customHeight="true" outlineLevel="0" collapsed="false">
      <c r="A10" s="2" t="n">
        <v>2230</v>
      </c>
      <c r="B10" s="0" t="s">
        <v>112</v>
      </c>
    </row>
    <row r="11" customFormat="false" ht="60.4" hidden="false" customHeight="true" outlineLevel="0" collapsed="false">
      <c r="A11" s="2" t="n">
        <v>2240</v>
      </c>
      <c r="B11" s="0" t="s">
        <v>113</v>
      </c>
    </row>
    <row r="12" customFormat="false" ht="60.4" hidden="false" customHeight="true" outlineLevel="0" collapsed="false">
      <c r="A12" s="2" t="n">
        <v>2250</v>
      </c>
      <c r="B12" s="0" t="s">
        <v>114</v>
      </c>
    </row>
    <row r="13" customFormat="false" ht="60.4" hidden="false" customHeight="true" outlineLevel="0" collapsed="false">
      <c r="A13" s="2" t="n">
        <v>2260</v>
      </c>
      <c r="B13" s="0" t="s">
        <v>115</v>
      </c>
    </row>
    <row r="14" customFormat="false" ht="60.4" hidden="false" customHeight="true" outlineLevel="0" collapsed="false">
      <c r="A14" s="2" t="n">
        <v>2270</v>
      </c>
      <c r="B14" s="0" t="s">
        <v>116</v>
      </c>
    </row>
    <row r="15" customFormat="false" ht="60.4" hidden="false" customHeight="true" outlineLevel="0" collapsed="false">
      <c r="A15" s="2" t="n">
        <v>2271</v>
      </c>
      <c r="B15" s="0" t="s">
        <v>117</v>
      </c>
    </row>
    <row r="16" customFormat="false" ht="60.4" hidden="false" customHeight="true" outlineLevel="0" collapsed="false">
      <c r="A16" s="2" t="n">
        <v>2272</v>
      </c>
      <c r="B16" s="0" t="s">
        <v>118</v>
      </c>
    </row>
    <row r="17" customFormat="false" ht="60.4" hidden="false" customHeight="true" outlineLevel="0" collapsed="false">
      <c r="A17" s="2" t="n">
        <v>2273</v>
      </c>
      <c r="B17" s="0" t="s">
        <v>119</v>
      </c>
    </row>
    <row r="18" customFormat="false" ht="60.4" hidden="false" customHeight="true" outlineLevel="0" collapsed="false">
      <c r="A18" s="2" t="n">
        <v>2274</v>
      </c>
      <c r="B18" s="0" t="s">
        <v>120</v>
      </c>
    </row>
    <row r="19" customFormat="false" ht="60.4" hidden="false" customHeight="true" outlineLevel="0" collapsed="false">
      <c r="A19" s="2" t="n">
        <v>2275</v>
      </c>
      <c r="B19" s="0" t="s">
        <v>121</v>
      </c>
    </row>
    <row r="20" customFormat="false" ht="60.4" hidden="false" customHeight="true" outlineLevel="0" collapsed="false">
      <c r="A20" s="2" t="n">
        <v>2276</v>
      </c>
      <c r="B20" s="0" t="s">
        <v>122</v>
      </c>
    </row>
    <row r="21" customFormat="false" ht="60.4" hidden="false" customHeight="true" outlineLevel="0" collapsed="false">
      <c r="A21" s="2" t="n">
        <v>2280</v>
      </c>
      <c r="B21" s="0" t="s">
        <v>123</v>
      </c>
    </row>
    <row r="22" customFormat="false" ht="60.4" hidden="false" customHeight="true" outlineLevel="0" collapsed="false">
      <c r="A22" s="2" t="n">
        <v>2281</v>
      </c>
      <c r="B22" s="0" t="s">
        <v>124</v>
      </c>
    </row>
    <row r="23" customFormat="false" ht="60.4" hidden="false" customHeight="true" outlineLevel="0" collapsed="false">
      <c r="A23" s="2" t="n">
        <v>2282</v>
      </c>
      <c r="B23" s="0" t="s">
        <v>125</v>
      </c>
    </row>
    <row r="24" customFormat="false" ht="60.4" hidden="false" customHeight="true" outlineLevel="0" collapsed="false">
      <c r="A24" s="2" t="n">
        <v>2400</v>
      </c>
      <c r="B24" s="0" t="s">
        <v>126</v>
      </c>
    </row>
    <row r="25" customFormat="false" ht="60.4" hidden="false" customHeight="true" outlineLevel="0" collapsed="false">
      <c r="A25" s="2" t="n">
        <v>2410</v>
      </c>
      <c r="B25" s="0" t="s">
        <v>127</v>
      </c>
    </row>
    <row r="26" customFormat="false" ht="60.4" hidden="false" customHeight="true" outlineLevel="0" collapsed="false">
      <c r="A26" s="2" t="n">
        <v>2420</v>
      </c>
      <c r="B26" s="0" t="s">
        <v>128</v>
      </c>
    </row>
    <row r="27" customFormat="false" ht="60.4" hidden="false" customHeight="true" outlineLevel="0" collapsed="false">
      <c r="A27" s="2" t="n">
        <v>2600</v>
      </c>
      <c r="B27" s="0" t="s">
        <v>129</v>
      </c>
    </row>
    <row r="28" customFormat="false" ht="60.4" hidden="false" customHeight="true" outlineLevel="0" collapsed="false">
      <c r="A28" s="2" t="n">
        <v>2610</v>
      </c>
      <c r="B28" s="0" t="s">
        <v>130</v>
      </c>
    </row>
    <row r="29" customFormat="false" ht="60.4" hidden="false" customHeight="true" outlineLevel="0" collapsed="false">
      <c r="A29" s="2" t="n">
        <v>2620</v>
      </c>
      <c r="B29" s="0" t="s">
        <v>131</v>
      </c>
    </row>
    <row r="30" customFormat="false" ht="60.4" hidden="false" customHeight="true" outlineLevel="0" collapsed="false">
      <c r="A30" s="2" t="n">
        <v>2630</v>
      </c>
      <c r="B30" s="0" t="s">
        <v>132</v>
      </c>
    </row>
    <row r="31" customFormat="false" ht="60.4" hidden="false" customHeight="true" outlineLevel="0" collapsed="false">
      <c r="A31" s="2" t="n">
        <v>2700</v>
      </c>
      <c r="B31" s="0" t="s">
        <v>133</v>
      </c>
    </row>
    <row r="32" customFormat="false" ht="60.4" hidden="false" customHeight="true" outlineLevel="0" collapsed="false">
      <c r="A32" s="2" t="n">
        <v>2710</v>
      </c>
      <c r="B32" s="0" t="s">
        <v>134</v>
      </c>
    </row>
    <row r="33" customFormat="false" ht="60.4" hidden="false" customHeight="true" outlineLevel="0" collapsed="false">
      <c r="A33" s="2" t="n">
        <v>2720</v>
      </c>
      <c r="B33" s="0" t="s">
        <v>135</v>
      </c>
    </row>
    <row r="34" customFormat="false" ht="60.4" hidden="false" customHeight="true" outlineLevel="0" collapsed="false">
      <c r="A34" s="2" t="n">
        <v>2730</v>
      </c>
      <c r="B34" s="0" t="s">
        <v>136</v>
      </c>
    </row>
    <row r="35" customFormat="false" ht="60.4" hidden="false" customHeight="true" outlineLevel="0" collapsed="false">
      <c r="A35" s="2" t="n">
        <v>2800</v>
      </c>
      <c r="B35" s="0" t="s">
        <v>137</v>
      </c>
    </row>
    <row r="36" customFormat="false" ht="60.4" hidden="false" customHeight="true" outlineLevel="0" collapsed="false">
      <c r="A36" s="2" t="n">
        <v>3000</v>
      </c>
      <c r="B36" s="0" t="s">
        <v>138</v>
      </c>
    </row>
    <row r="37" customFormat="false" ht="60.4" hidden="false" customHeight="true" outlineLevel="0" collapsed="false">
      <c r="A37" s="2" t="n">
        <v>3100</v>
      </c>
      <c r="B37" s="0" t="s">
        <v>139</v>
      </c>
    </row>
    <row r="38" customFormat="false" ht="60.4" hidden="false" customHeight="true" outlineLevel="0" collapsed="false">
      <c r="A38" s="2" t="n">
        <v>3110</v>
      </c>
      <c r="B38" s="0" t="s">
        <v>140</v>
      </c>
    </row>
    <row r="39" customFormat="false" ht="60.4" hidden="false" customHeight="true" outlineLevel="0" collapsed="false">
      <c r="A39" s="2" t="n">
        <v>3120</v>
      </c>
      <c r="B39" s="0" t="s">
        <v>141</v>
      </c>
    </row>
    <row r="40" customFormat="false" ht="60.4" hidden="false" customHeight="true" outlineLevel="0" collapsed="false">
      <c r="A40" s="2" t="n">
        <v>3121</v>
      </c>
      <c r="B40" s="0" t="s">
        <v>142</v>
      </c>
    </row>
    <row r="41" customFormat="false" ht="60.4" hidden="false" customHeight="true" outlineLevel="0" collapsed="false">
      <c r="A41" s="2" t="n">
        <v>3122</v>
      </c>
      <c r="B41" s="0" t="s">
        <v>143</v>
      </c>
    </row>
    <row r="42" customFormat="false" ht="60.4" hidden="false" customHeight="true" outlineLevel="0" collapsed="false">
      <c r="A42" s="2" t="n">
        <v>3130</v>
      </c>
      <c r="B42" s="0" t="s">
        <v>144</v>
      </c>
    </row>
    <row r="43" customFormat="false" ht="60.4" hidden="false" customHeight="true" outlineLevel="0" collapsed="false">
      <c r="A43" s="2" t="n">
        <v>3131</v>
      </c>
      <c r="B43" s="0" t="s">
        <v>145</v>
      </c>
    </row>
    <row r="44" customFormat="false" ht="60.4" hidden="false" customHeight="true" outlineLevel="0" collapsed="false">
      <c r="A44" s="2" t="n">
        <v>3132</v>
      </c>
      <c r="B44" s="0" t="s">
        <v>146</v>
      </c>
    </row>
    <row r="45" customFormat="false" ht="60.4" hidden="false" customHeight="true" outlineLevel="0" collapsed="false">
      <c r="A45" s="2" t="n">
        <v>3140</v>
      </c>
      <c r="B45" s="0" t="s">
        <v>147</v>
      </c>
    </row>
    <row r="46" customFormat="false" ht="60.4" hidden="false" customHeight="true" outlineLevel="0" collapsed="false">
      <c r="A46" s="2" t="n">
        <v>3141</v>
      </c>
      <c r="B46" s="0" t="s">
        <v>148</v>
      </c>
    </row>
    <row r="47" customFormat="false" ht="60.4" hidden="false" customHeight="true" outlineLevel="0" collapsed="false">
      <c r="A47" s="2" t="n">
        <v>3142</v>
      </c>
      <c r="B47" s="0" t="s">
        <v>149</v>
      </c>
    </row>
    <row r="48" customFormat="false" ht="60.4" hidden="false" customHeight="true" outlineLevel="0" collapsed="false">
      <c r="A48" s="2" t="n">
        <v>3143</v>
      </c>
      <c r="B48" s="0" t="s">
        <v>150</v>
      </c>
    </row>
    <row r="49" customFormat="false" ht="60.4" hidden="false" customHeight="true" outlineLevel="0" collapsed="false">
      <c r="A49" s="2" t="n">
        <v>3150</v>
      </c>
      <c r="B49" s="0" t="s">
        <v>151</v>
      </c>
    </row>
    <row r="50" customFormat="false" ht="60.4" hidden="false" customHeight="true" outlineLevel="0" collapsed="false">
      <c r="A50" s="2" t="n">
        <v>3160</v>
      </c>
      <c r="B50" s="0" t="s">
        <v>152</v>
      </c>
    </row>
    <row r="51" customFormat="false" ht="60.4" hidden="false" customHeight="true" outlineLevel="0" collapsed="false">
      <c r="A51" s="2" t="n">
        <v>3200</v>
      </c>
      <c r="B51" s="0" t="s">
        <v>153</v>
      </c>
    </row>
    <row r="52" customFormat="false" ht="60.4" hidden="false" customHeight="true" outlineLevel="0" collapsed="false">
      <c r="A52" s="2" t="n">
        <v>3210</v>
      </c>
      <c r="B52" s="0" t="s">
        <v>154</v>
      </c>
    </row>
    <row r="53" customFormat="false" ht="60.4" hidden="false" customHeight="true" outlineLevel="0" collapsed="false">
      <c r="A53" s="2" t="n">
        <v>3220</v>
      </c>
      <c r="B53" s="0" t="s">
        <v>155</v>
      </c>
    </row>
    <row r="54" customFormat="false" ht="60.4" hidden="false" customHeight="true" outlineLevel="0" collapsed="false">
      <c r="A54" s="2" t="n">
        <v>3230</v>
      </c>
      <c r="B54" s="0" t="s">
        <v>156</v>
      </c>
    </row>
    <row r="55" customFormat="false" ht="60.4" hidden="false" customHeight="true" outlineLevel="0" collapsed="false">
      <c r="A55" s="2" t="n">
        <v>3240</v>
      </c>
      <c r="B55" s="0" t="s">
        <v>157</v>
      </c>
    </row>
    <row r="56" customFormat="false" ht="60.4" hidden="false" customHeight="true" outlineLevel="0" collapsed="false">
      <c r="A56" s="2" t="n">
        <v>9000</v>
      </c>
      <c r="B56" s="0" t="s">
        <v>158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0" width="64.7"/>
    <col collapsed="false" customWidth="true" hidden="false" outlineLevel="0" max="2" min="2" style="0" width="17.21"/>
    <col collapsed="false" customWidth="false" hidden="false" outlineLevel="0" max="1025" min="3" style="0" width="11.54"/>
  </cols>
  <sheetData>
    <row r="1" customFormat="false" ht="12.8" hidden="false" customHeight="false" outlineLevel="0" collapsed="false">
      <c r="A1" s="0" t="s">
        <v>159</v>
      </c>
      <c r="B1" s="0" t="s">
        <v>160</v>
      </c>
    </row>
    <row r="2" customFormat="false" ht="12.8" hidden="false" customHeight="false" outlineLevel="0" collapsed="false">
      <c r="A2" s="0" t="s">
        <v>161</v>
      </c>
      <c r="B2" s="0" t="s">
        <v>162</v>
      </c>
    </row>
    <row r="3" customFormat="false" ht="12.8" hidden="false" customHeight="false" outlineLevel="0" collapsed="false">
      <c r="A3" s="0" t="s">
        <v>163</v>
      </c>
      <c r="B3" s="0" t="s">
        <v>164</v>
      </c>
    </row>
    <row r="4" customFormat="false" ht="12.8" hidden="false" customHeight="false" outlineLevel="0" collapsed="false">
      <c r="A4" s="0" t="s">
        <v>165</v>
      </c>
      <c r="B4" s="0" t="s">
        <v>166</v>
      </c>
    </row>
    <row r="5" customFormat="false" ht="12.8" hidden="false" customHeight="false" outlineLevel="0" collapsed="false">
      <c r="A5" s="0" t="s">
        <v>167</v>
      </c>
      <c r="B5" s="0" t="s">
        <v>168</v>
      </c>
    </row>
    <row r="6" customFormat="false" ht="12.8" hidden="false" customHeight="false" outlineLevel="0" collapsed="false">
      <c r="A6" s="0" t="s">
        <v>169</v>
      </c>
      <c r="B6" s="0" t="s">
        <v>170</v>
      </c>
    </row>
    <row r="7" customFormat="false" ht="12.8" hidden="false" customHeight="false" outlineLevel="0" collapsed="false">
      <c r="A7" s="0" t="s">
        <v>171</v>
      </c>
      <c r="B7" s="0" t="s">
        <v>172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2020-01-17T09:45:38Z</dcterms:modified>
  <cp:revision>7</cp:revision>
  <dc:subject/>
  <dc:title/>
</cp:coreProperties>
</file>