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" sheetId="1" state="visible" r:id="rId2"/>
  </sheets>
  <definedNames>
    <definedName function="false" hidden="true" localSheetId="0" name="_xlnm._FilterDatabase" vbProcedure="false">Sheet!$A$5:$BI$46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<sst xmlns="http://schemas.openxmlformats.org/spreadsheetml/2006/main" count="1214" uniqueCount="211">
  <si>
    <t xml:space="preserve">ПЛАН ЗАКУПІВЕЛЬ ТЕРИТОРІАЛЬНОГО ЦЕНТРУ СОЦІАЛЬНОГО ОБСЛУГОВУВАННЯ (НАДАННЯ СОЦІАЛЬНИХ ПОСЛУГ) ПОКРОВСЬКОЇ МІСЬКОЇ РАДИ ДНІПРОПЕТРОВСЬКОЇ ОБЛАСТІ НА 2023 РІК </t>
  </si>
  <si>
    <t xml:space="preserve">№</t>
  </si>
  <si>
    <t xml:space="preserve">Ідентифікатор закупівлі</t>
  </si>
  <si>
    <t xml:space="preserve">Ідентифікатор лота</t>
  </si>
  <si>
    <t xml:space="preserve">Узагальнена назва закупівлі</t>
  </si>
  <si>
    <t xml:space="preserve">Предмет закупівлі</t>
  </si>
  <si>
    <t xml:space="preserve">Річний план на</t>
  </si>
  <si>
    <t xml:space="preserve">Класифікатор</t>
  </si>
  <si>
    <t xml:space="preserve">Тип процедури</t>
  </si>
  <si>
    <t xml:space="preserve">КЕП</t>
  </si>
  <si>
    <t xml:space="preserve">Організатор</t>
  </si>
  <si>
    <t xml:space="preserve">ЄДРПОУ організатора</t>
  </si>
  <si>
    <t xml:space="preserve">Організатор закупівлі</t>
  </si>
  <si>
    <t xml:space="preserve">Основний контакт</t>
  </si>
  <si>
    <t xml:space="preserve">Всього запитань (без відповіді) лот/закупівля</t>
  </si>
  <si>
    <t xml:space="preserve">Всього скарг (без рішення) лот/закупівля</t>
  </si>
  <si>
    <t xml:space="preserve">Всього вимог (без рішення) лот/закупівля</t>
  </si>
  <si>
    <t xml:space="preserve">Дата публікації закупівлі</t>
  </si>
  <si>
    <t xml:space="preserve">Дата уточнення з:</t>
  </si>
  <si>
    <t xml:space="preserve">Дата уточнення до:</t>
  </si>
  <si>
    <t xml:space="preserve">Прийом пропозицій з</t>
  </si>
  <si>
    <t xml:space="preserve">Прийом пропозицій до:</t>
  </si>
  <si>
    <t xml:space="preserve">Дата аукціону</t>
  </si>
  <si>
    <t xml:space="preserve">Кількість учасників аукціону</t>
  </si>
  <si>
    <t xml:space="preserve">Очікувана вартість закупівлі</t>
  </si>
  <si>
    <t xml:space="preserve">Очікувана вартість лота</t>
  </si>
  <si>
    <t xml:space="preserve">Кількість одиниць</t>
  </si>
  <si>
    <t xml:space="preserve">Очікувана вартість, одиниця</t>
  </si>
  <si>
    <t xml:space="preserve">Одиниця виміру</t>
  </si>
  <si>
    <t xml:space="preserve">Крок зниження</t>
  </si>
  <si>
    <t xml:space="preserve">Валюта</t>
  </si>
  <si>
    <t xml:space="preserve">З ПДВ</t>
  </si>
  <si>
    <t xml:space="preserve">Сума гарантії</t>
  </si>
  <si>
    <t xml:space="preserve">Нецінові критерії</t>
  </si>
  <si>
    <t xml:space="preserve">Пропозиція потенційного переможця (з найменшою ціною) грн</t>
  </si>
  <si>
    <t xml:space="preserve">Пропозиція потенційного переможця (з найменшою ціною) за одиницю грн</t>
  </si>
  <si>
    <t xml:space="preserve">Назва потенційного переможця (з найменшою ціною)</t>
  </si>
  <si>
    <t xml:space="preserve">Сума зниження, грн</t>
  </si>
  <si>
    <t xml:space="preserve">% зниження</t>
  </si>
  <si>
    <t xml:space="preserve">Фактичний переможець</t>
  </si>
  <si>
    <t xml:space="preserve">ЄДРПОУ переможця</t>
  </si>
  <si>
    <t xml:space="preserve">Електронна пошта переможця тендеру</t>
  </si>
  <si>
    <t xml:space="preserve">Контактний телефон переможця тендеру</t>
  </si>
  <si>
    <t xml:space="preserve">Посилання на редукціон</t>
  </si>
  <si>
    <t xml:space="preserve">Дата публікації повідомлення про намір укласти договір</t>
  </si>
  <si>
    <t xml:space="preserve">Укладання договору з (початкова дата для укладання договору):</t>
  </si>
  <si>
    <t xml:space="preserve">Укладання договору до (кінцева дата для укладання договору):</t>
  </si>
  <si>
    <t xml:space="preserve">Статус</t>
  </si>
  <si>
    <t xml:space="preserve">Дата закінчення процедури</t>
  </si>
  <si>
    <t xml:space="preserve">Номер договору</t>
  </si>
  <si>
    <t xml:space="preserve">Сума укладеного договору</t>
  </si>
  <si>
    <t xml:space="preserve">Строк поставки з:</t>
  </si>
  <si>
    <t xml:space="preserve">Строк поставки до:</t>
  </si>
  <si>
    <t xml:space="preserve">Дата підписання договору:</t>
  </si>
  <si>
    <t xml:space="preserve">Договір діє з:</t>
  </si>
  <si>
    <t xml:space="preserve">Договір діє до:</t>
  </si>
  <si>
    <t xml:space="preserve">Статус договору</t>
  </si>
  <si>
    <t xml:space="preserve">Причина скасування закупівлі</t>
  </si>
  <si>
    <t xml:space="preserve">Мої дії</t>
  </si>
  <si>
    <t xml:space="preserve">Всі учасники закупки</t>
  </si>
  <si>
    <t xml:space="preserve">Немає лотів</t>
  </si>
  <si>
    <t xml:space="preserve">Будівельні матеріали</t>
  </si>
  <si>
    <t xml:space="preserve">2023</t>
  </si>
  <si>
    <t xml:space="preserve">44110000-4 Конструкційні матеріали</t>
  </si>
  <si>
    <t xml:space="preserve">Закупівля без використання електронної системи</t>
  </si>
  <si>
    <t xml:space="preserve">Так</t>
  </si>
  <si>
    <t xml:space="preserve">Територіальний центр соціального обслуговування (надання соціальних послуг) Покровської міської ради Дніпропетровської області</t>
  </si>
  <si>
    <t xml:space="preserve">21907980</t>
  </si>
  <si>
    <t xml:space="preserve">Тамара Журович</t>
  </si>
  <si>
    <t xml:space="preserve">0 (0)</t>
  </si>
  <si>
    <t xml:space="preserve">аукціон не передбачено</t>
  </si>
  <si>
    <t xml:space="preserve">штуки</t>
  </si>
  <si>
    <t xml:space="preserve">не указано</t>
  </si>
  <si>
    <t xml:space="preserve">UAH</t>
  </si>
  <si>
    <t xml:space="preserve">Ні</t>
  </si>
  <si>
    <t xml:space="preserve">Відсутнє</t>
  </si>
  <si>
    <t xml:space="preserve">ВЕРИЧ АНАСТАСІЯ ВОЛОДИМИРІВНА</t>
  </si>
  <si>
    <t xml:space="preserve">3255311824</t>
  </si>
  <si>
    <t xml:space="preserve">завершено</t>
  </si>
  <si>
    <t xml:space="preserve">26</t>
  </si>
  <si>
    <t xml:space="preserve">-</t>
  </si>
  <si>
    <t xml:space="preserve">підписано</t>
  </si>
  <si>
    <t xml:space="preserve">,,</t>
  </si>
  <si>
    <t xml:space="preserve">цукор 1кг</t>
  </si>
  <si>
    <t xml:space="preserve">15830000-5 Цукор і супутня продукція</t>
  </si>
  <si>
    <t xml:space="preserve">МЕЛЬНИК НЕЛЯ МИКОЛАЇВНА</t>
  </si>
  <si>
    <t xml:space="preserve">3029408328</t>
  </si>
  <si>
    <t xml:space="preserve">20</t>
  </si>
  <si>
    <t xml:space="preserve">рис довгий 1 кг, крупа пшенична 1 кг, борошно 1 кг</t>
  </si>
  <si>
    <t xml:space="preserve">15610000-7 Продукція борошномельно-круп'яної промисловості</t>
  </si>
  <si>
    <t xml:space="preserve">21</t>
  </si>
  <si>
    <t xml:space="preserve">Макарони  1 кг </t>
  </si>
  <si>
    <t xml:space="preserve">15850000-1 Макаронні вироби</t>
  </si>
  <si>
    <t xml:space="preserve">22</t>
  </si>
  <si>
    <t xml:space="preserve">Олія рафінована 1л</t>
  </si>
  <si>
    <t xml:space="preserve">15420000-8 Рафіновані олії та жири</t>
  </si>
  <si>
    <t xml:space="preserve">23</t>
  </si>
  <si>
    <t xml:space="preserve">Молоко згущене 0,370г</t>
  </si>
  <si>
    <t xml:space="preserve">15510000-6 Молоко та вершки</t>
  </si>
  <si>
    <t xml:space="preserve">24</t>
  </si>
  <si>
    <t xml:space="preserve">чай чорний пакетований 1/25</t>
  </si>
  <si>
    <t xml:space="preserve">15860000-4 Кава, чай та супутня продукція</t>
  </si>
  <si>
    <t xml:space="preserve">25</t>
  </si>
  <si>
    <t xml:space="preserve">Страхування автомобіля</t>
  </si>
  <si>
    <t xml:space="preserve">66510000-8 Страхові послуги</t>
  </si>
  <si>
    <t xml:space="preserve">послуга</t>
  </si>
  <si>
    <t xml:space="preserve">ПРИВАТНЕ АКЦІОНЕРНЕ ТОВАРИСТВО "УКРАЇНСЬКА СТРАХОВА КОМПАНІЯ "КНЯЖА ВІЄННА ІНШУРАНС ГРУП"</t>
  </si>
  <si>
    <t xml:space="preserve">24175269</t>
  </si>
  <si>
    <t xml:space="preserve">+380664447365</t>
  </si>
  <si>
    <t xml:space="preserve">1906-01</t>
  </si>
  <si>
    <t xml:space="preserve">Рукавички господарські</t>
  </si>
  <si>
    <t xml:space="preserve">18140000-2 Аксесуари до робочого одягу</t>
  </si>
  <si>
    <t xml:space="preserve">ГОЛИК НАТАЛІЯ ВАЛЕРІЇВНА</t>
  </si>
  <si>
    <t xml:space="preserve">2696203381</t>
  </si>
  <si>
    <t xml:space="preserve">18</t>
  </si>
  <si>
    <t xml:space="preserve">Послуги з поточного ремонту та обслуговування комп'ютерної та організаційної техніки </t>
  </si>
  <si>
    <t xml:space="preserve">заміна відео карти на персональному комп'ютері </t>
  </si>
  <si>
    <t xml:space="preserve">50320000-4 Послуги з ремонту і технічного обслуговування персональних комп’ютерів</t>
  </si>
  <si>
    <t xml:space="preserve">19</t>
  </si>
  <si>
    <t xml:space="preserve">охоронні послуги</t>
  </si>
  <si>
    <t xml:space="preserve">79710000-4 Охоронні послуги</t>
  </si>
  <si>
    <t xml:space="preserve">УПРАВЛІННЯ ПОЛІЦІЇ ОХОРОНИ В ДНІПРОПЕТРОВСЬКІЙ ОБЛАСТІ</t>
  </si>
  <si>
    <t xml:space="preserve">40109168</t>
  </si>
  <si>
    <t xml:space="preserve">1206/13-2023</t>
  </si>
  <si>
    <t xml:space="preserve">15800000-6 Продукти харчування різні</t>
  </si>
  <si>
    <t xml:space="preserve">17</t>
  </si>
  <si>
    <t xml:space="preserve">16</t>
  </si>
  <si>
    <t xml:space="preserve">15</t>
  </si>
  <si>
    <t xml:space="preserve">14</t>
  </si>
  <si>
    <t xml:space="preserve">13</t>
  </si>
  <si>
    <t xml:space="preserve">12</t>
  </si>
  <si>
    <t xml:space="preserve">електромонтажні роботи</t>
  </si>
  <si>
    <t xml:space="preserve">45310000-3 Електромонтажні роботи</t>
  </si>
  <si>
    <t xml:space="preserve">442/43/23/17/203</t>
  </si>
  <si>
    <t xml:space="preserve">Послуги з поточного ремонту та обслуговування комп'ютерної та організаційної техніки (32 послуг)</t>
  </si>
  <si>
    <t xml:space="preserve">11</t>
  </si>
  <si>
    <t xml:space="preserve"> масляні засоби для ремонту службового автомобіля ГАЗ 2705</t>
  </si>
  <si>
    <t xml:space="preserve">09210000-4 Мастильні засоби</t>
  </si>
  <si>
    <t xml:space="preserve">ТКАЧ РУСЛАН АНАТОЛІЙОВИЧ</t>
  </si>
  <si>
    <t xml:space="preserve">2637805398</t>
  </si>
  <si>
    <t xml:space="preserve">9</t>
  </si>
  <si>
    <t xml:space="preserve">Запчастини  для ремонту службового автомобіля ГАЗ 2705</t>
  </si>
  <si>
    <t xml:space="preserve">34320000-6 Механічні запасні частини, крім двигунів і частин двигунів</t>
  </si>
  <si>
    <t xml:space="preserve">8</t>
  </si>
  <si>
    <t xml:space="preserve">Газове паливо</t>
  </si>
  <si>
    <t xml:space="preserve">Газ скраплений</t>
  </si>
  <si>
    <t xml:space="preserve">09120000-6 Газове паливо</t>
  </si>
  <si>
    <t xml:space="preserve">літр</t>
  </si>
  <si>
    <t xml:space="preserve">ПРИВАТНЕ ВИРОБНИЧО-КОМЕРЦІЙНЕ ПІДПРИЄМСТВО"ПРОМТЕХСНАБ"</t>
  </si>
  <si>
    <t xml:space="preserve">30093109</t>
  </si>
  <si>
    <t xml:space="preserve">3/23</t>
  </si>
  <si>
    <t xml:space="preserve">Канцелярські товари </t>
  </si>
  <si>
    <t xml:space="preserve">30190000-7 Офісне устаткування та приладдя різне</t>
  </si>
  <si>
    <t xml:space="preserve">ТОВАРИСТВО З ОБМЕЖЕНОЮ ВІДПОВІДАЛЬНІСТЮ "СВІКОМ"</t>
  </si>
  <si>
    <t xml:space="preserve">37167117</t>
  </si>
  <si>
    <t xml:space="preserve">10</t>
  </si>
  <si>
    <t xml:space="preserve">забезпечення збереження житлового будинку в цілому і санітарний стан прибудинкової території</t>
  </si>
  <si>
    <t xml:space="preserve">98340000-8 Послуги з тимчасового розміщення (проживання) та офісні послуги</t>
  </si>
  <si>
    <t xml:space="preserve">місяць</t>
  </si>
  <si>
    <t xml:space="preserve">ПОКРОВСЬКЕ МІСЬКЕ КОМУНАЛЬНЕ ПІДПРИЄМСТВО "ЖИТЛКОМСЕРВІС"</t>
  </si>
  <si>
    <t xml:space="preserve">41230763</t>
  </si>
  <si>
    <t xml:space="preserve">17/23</t>
  </si>
  <si>
    <t xml:space="preserve">Послуги з постійного доступу до мережі інтернет </t>
  </si>
  <si>
    <t xml:space="preserve">72410000-7 Послуги провайдерів</t>
  </si>
  <si>
    <t xml:space="preserve">ТОЛСТУНОВ ВОЛОДИМИР ОЛЕКСІЙОВИЧ</t>
  </si>
  <si>
    <t xml:space="preserve">2462506970</t>
  </si>
  <si>
    <t xml:space="preserve">7</t>
  </si>
  <si>
    <t xml:space="preserve">Послуги з поводженням з побутовими відходами в частині вивезення та захоронення твердих побутових відходів (ТПВ)</t>
  </si>
  <si>
    <t xml:space="preserve">90510000-5 Утилізація/видалення сміття та поводження зі сміттям</t>
  </si>
  <si>
    <t xml:space="preserve">ТОВАРИСТВО З ДОДАТКОВОЮ ВІДПОВІДАЛЬНІСТЮ "ДНІПРОКОМУНТРАНС"</t>
  </si>
  <si>
    <t xml:space="preserve">02128158</t>
  </si>
  <si>
    <t xml:space="preserve">4П</t>
  </si>
  <si>
    <t xml:space="preserve">ТОВАРИСТВО З ОБМЕЖЕНОЮ ВІДПОВІДАЛЬНІСТЮ "УНІВЕРСАЛ-СЕРВІС 94"</t>
  </si>
  <si>
    <t xml:space="preserve">21894651</t>
  </si>
  <si>
    <t xml:space="preserve">1</t>
  </si>
  <si>
    <t xml:space="preserve">відшкодування витрат за споживання електричної енергії</t>
  </si>
  <si>
    <t xml:space="preserve">електрична енергія</t>
  </si>
  <si>
    <t xml:space="preserve">98390000-3 Інші послуги</t>
  </si>
  <si>
    <t xml:space="preserve">Кіловат-година</t>
  </si>
  <si>
    <t xml:space="preserve">03/23</t>
  </si>
  <si>
    <t xml:space="preserve">02/23</t>
  </si>
  <si>
    <t xml:space="preserve">01/23</t>
  </si>
  <si>
    <t xml:space="preserve">МЕЛЬНИК ОЛЕКСАНДР МИКОЛАЙОВИЧ</t>
  </si>
  <si>
    <t xml:space="preserve">2917705817</t>
  </si>
  <si>
    <t xml:space="preserve">6</t>
  </si>
  <si>
    <t xml:space="preserve">5</t>
  </si>
  <si>
    <t xml:space="preserve">4</t>
  </si>
  <si>
    <t xml:space="preserve">3</t>
  </si>
  <si>
    <t xml:space="preserve">макарони 1кг</t>
  </si>
  <si>
    <t xml:space="preserve">2</t>
  </si>
  <si>
    <t xml:space="preserve">Розподіл електричної енергії</t>
  </si>
  <si>
    <t xml:space="preserve">65310000-9 Розподіл електричної енергії</t>
  </si>
  <si>
    <t xml:space="preserve">АКЦІОНЕРНЕ ТОВАРИСТВО "ДТЕК ДНІПРОВСЬКІ ЕЛЕКТРОМЕРЕЖІ"</t>
  </si>
  <si>
    <t xml:space="preserve">23359034</t>
  </si>
  <si>
    <t xml:space="preserve">113</t>
  </si>
  <si>
    <t xml:space="preserve">централізоване водопостачання</t>
  </si>
  <si>
    <t xml:space="preserve">65110000-7 Розподіл води</t>
  </si>
  <si>
    <t xml:space="preserve">метри кубічні</t>
  </si>
  <si>
    <t xml:space="preserve">МІСЬКЕ КОМУНАЛЬНЕ ПІДПРИЄМСТВО "ПОКРОВСЬКЕ ВИРОБНИЧЕ УПРАВЛІННЯ ВОДОПРОВІДНО-КАНАЛІЗАЦІЙНОГО ГОСПОДАРСТВА"</t>
  </si>
  <si>
    <t xml:space="preserve">03341351</t>
  </si>
  <si>
    <t xml:space="preserve">285</t>
  </si>
  <si>
    <t xml:space="preserve">централізоване водовідведення</t>
  </si>
  <si>
    <t xml:space="preserve">90430000-0 Послуги з відведення стічних вод</t>
  </si>
  <si>
    <t xml:space="preserve">постачання теплової енергії</t>
  </si>
  <si>
    <t xml:space="preserve">теплова енергія</t>
  </si>
  <si>
    <t xml:space="preserve">09320000-8 Пара, гаряча вода та пов’язана продукція</t>
  </si>
  <si>
    <t xml:space="preserve">гігакалорія</t>
  </si>
  <si>
    <t xml:space="preserve">ТОВАРИСТВО З ОБМЕЖЕНОЮ ВІДПОВІДАЛЬНІСТЮ "АТЛАС АКТИВ"</t>
  </si>
  <si>
    <t xml:space="preserve">41226940</t>
  </si>
  <si>
    <t xml:space="preserve">АТЛ-0207-П</t>
  </si>
  <si>
    <t xml:space="preserve">Звіт створено 15 вересня о 13:27 з використанням http://zakupki.prom.ua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</si>
</sst>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dd\.mm\.yyyy"/>
    <numFmt numFmtId="168" formatCode="#,##0.00"/>
    <numFmt numFmtId="169" formatCode="dd\.mm\.yyyy\ hh:mm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0"/>
      <charset val="1"/>
    </font>
    <font>
      <sz val="10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0080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y.zakupki.prom.ua/remote/dispatcher/state_purchase_view/45211813" TargetMode="External"/><Relationship Id="rId2" Type="http://schemas.openxmlformats.org/officeDocument/2006/relationships/hyperlink" Target="https://my.zakupki.prom.ua/remote/dispatcher/state_purchase_view/43713800" TargetMode="External"/><Relationship Id="rId3" Type="http://schemas.openxmlformats.org/officeDocument/2006/relationships/hyperlink" Target="https://my.zakupki.prom.ua/remote/dispatcher/state_purchase_view/43713607" TargetMode="External"/><Relationship Id="rId4" Type="http://schemas.openxmlformats.org/officeDocument/2006/relationships/hyperlink" Target="https://my.zakupki.prom.ua/remote/dispatcher/state_purchase_view/43713390" TargetMode="External"/><Relationship Id="rId5" Type="http://schemas.openxmlformats.org/officeDocument/2006/relationships/hyperlink" Target="https://my.zakupki.prom.ua/remote/dispatcher/state_purchase_view/43713049" TargetMode="External"/><Relationship Id="rId6" Type="http://schemas.openxmlformats.org/officeDocument/2006/relationships/hyperlink" Target="https://my.zakupki.prom.ua/remote/dispatcher/state_purchase_view/43712845" TargetMode="External"/><Relationship Id="rId7" Type="http://schemas.openxmlformats.org/officeDocument/2006/relationships/hyperlink" Target="https://my.zakupki.prom.ua/remote/dispatcher/state_purchase_view/43712594" TargetMode="External"/><Relationship Id="rId8" Type="http://schemas.openxmlformats.org/officeDocument/2006/relationships/hyperlink" Target="https://my.zakupki.prom.ua/remote/dispatcher/state_purchase_view/43506924" TargetMode="External"/><Relationship Id="rId9" Type="http://schemas.openxmlformats.org/officeDocument/2006/relationships/hyperlink" Target="https://my.zakupki.prom.ua/remote/dispatcher/state_purchase_view/42750078" TargetMode="External"/><Relationship Id="rId10" Type="http://schemas.openxmlformats.org/officeDocument/2006/relationships/hyperlink" Target="https://my.zakupki.prom.ua/remote/dispatcher/state_purchase_view/42749726" TargetMode="External"/><Relationship Id="rId11" Type="http://schemas.openxmlformats.org/officeDocument/2006/relationships/hyperlink" Target="https://my.zakupki.prom.ua/remote/dispatcher/state_purchase_view/42179658" TargetMode="External"/><Relationship Id="rId12" Type="http://schemas.openxmlformats.org/officeDocument/2006/relationships/hyperlink" Target="https://my.zakupki.prom.ua/remote/dispatcher/state_purchase_view/41788248" TargetMode="External"/><Relationship Id="rId13" Type="http://schemas.openxmlformats.org/officeDocument/2006/relationships/hyperlink" Target="https://my.zakupki.prom.ua/remote/dispatcher/state_purchase_view/41787924" TargetMode="External"/><Relationship Id="rId14" Type="http://schemas.openxmlformats.org/officeDocument/2006/relationships/hyperlink" Target="https://my.zakupki.prom.ua/remote/dispatcher/state_purchase_view/41787510" TargetMode="External"/><Relationship Id="rId15" Type="http://schemas.openxmlformats.org/officeDocument/2006/relationships/hyperlink" Target="https://my.zakupki.prom.ua/remote/dispatcher/state_purchase_view/41787229" TargetMode="External"/><Relationship Id="rId16" Type="http://schemas.openxmlformats.org/officeDocument/2006/relationships/hyperlink" Target="https://my.zakupki.prom.ua/remote/dispatcher/state_purchase_view/41786803" TargetMode="External"/><Relationship Id="rId17" Type="http://schemas.openxmlformats.org/officeDocument/2006/relationships/hyperlink" Target="https://my.zakupki.prom.ua/remote/dispatcher/state_purchase_view/41786602" TargetMode="External"/><Relationship Id="rId18" Type="http://schemas.openxmlformats.org/officeDocument/2006/relationships/hyperlink" Target="https://my.zakupki.prom.ua/remote/dispatcher/state_purchase_view/41730329" TargetMode="External"/><Relationship Id="rId19" Type="http://schemas.openxmlformats.org/officeDocument/2006/relationships/hyperlink" Target="https://my.zakupki.prom.ua/remote/dispatcher/state_purchase_view/40905972" TargetMode="External"/><Relationship Id="rId20" Type="http://schemas.openxmlformats.org/officeDocument/2006/relationships/hyperlink" Target="https://my.zakupki.prom.ua/remote/dispatcher/state_purchase_view/40713676" TargetMode="External"/><Relationship Id="rId21" Type="http://schemas.openxmlformats.org/officeDocument/2006/relationships/hyperlink" Target="https://my.zakupki.prom.ua/remote/dispatcher/state_purchase_view/40713343" TargetMode="External"/><Relationship Id="rId22" Type="http://schemas.openxmlformats.org/officeDocument/2006/relationships/hyperlink" Target="https://my.zakupki.prom.ua/remote/dispatcher/state_purchase_view/40712916" TargetMode="External"/><Relationship Id="rId23" Type="http://schemas.openxmlformats.org/officeDocument/2006/relationships/hyperlink" Target="https://my.zakupki.prom.ua/remote/dispatcher/state_purchase_view/40687587" TargetMode="External"/><Relationship Id="rId24" Type="http://schemas.openxmlformats.org/officeDocument/2006/relationships/hyperlink" Target="https://my.zakupki.prom.ua/remote/dispatcher/state_purchase_view/40687359" TargetMode="External"/><Relationship Id="rId25" Type="http://schemas.openxmlformats.org/officeDocument/2006/relationships/hyperlink" Target="https://my.zakupki.prom.ua/remote/dispatcher/state_purchase_view/40479675" TargetMode="External"/><Relationship Id="rId26" Type="http://schemas.openxmlformats.org/officeDocument/2006/relationships/hyperlink" Target="https://my.zakupki.prom.ua/remote/dispatcher/state_purchase_view/40389142" TargetMode="External"/><Relationship Id="rId27" Type="http://schemas.openxmlformats.org/officeDocument/2006/relationships/hyperlink" Target="https://my.zakupki.prom.ua/remote/dispatcher/state_purchase_view/40311769" TargetMode="External"/><Relationship Id="rId28" Type="http://schemas.openxmlformats.org/officeDocument/2006/relationships/hyperlink" Target="https://my.zakupki.prom.ua/remote/dispatcher/state_purchase_view/40311477" TargetMode="External"/><Relationship Id="rId29" Type="http://schemas.openxmlformats.org/officeDocument/2006/relationships/hyperlink" Target="https://my.zakupki.prom.ua/remote/dispatcher/state_purchase_view/40177404" TargetMode="External"/><Relationship Id="rId30" Type="http://schemas.openxmlformats.org/officeDocument/2006/relationships/hyperlink" Target="https://my.zakupki.prom.ua/remote/dispatcher/state_purchase_view/40104680" TargetMode="External"/><Relationship Id="rId31" Type="http://schemas.openxmlformats.org/officeDocument/2006/relationships/hyperlink" Target="https://my.zakupki.prom.ua/remote/dispatcher/state_purchase_view/40104242" TargetMode="External"/><Relationship Id="rId32" Type="http://schemas.openxmlformats.org/officeDocument/2006/relationships/hyperlink" Target="https://my.zakupki.prom.ua/remote/dispatcher/state_purchase_view/40071521" TargetMode="External"/><Relationship Id="rId33" Type="http://schemas.openxmlformats.org/officeDocument/2006/relationships/hyperlink" Target="https://my.zakupki.prom.ua/remote/dispatcher/state_purchase_view/40071190" TargetMode="External"/><Relationship Id="rId34" Type="http://schemas.openxmlformats.org/officeDocument/2006/relationships/hyperlink" Target="https://my.zakupki.prom.ua/remote/dispatcher/state_purchase_view/40070732" TargetMode="External"/><Relationship Id="rId35" Type="http://schemas.openxmlformats.org/officeDocument/2006/relationships/hyperlink" Target="https://my.zakupki.prom.ua/remote/dispatcher/state_purchase_view/40070216" TargetMode="External"/><Relationship Id="rId36" Type="http://schemas.openxmlformats.org/officeDocument/2006/relationships/hyperlink" Target="https://my.zakupki.prom.ua/remote/dispatcher/state_purchase_view/40069786" TargetMode="External"/><Relationship Id="rId37" Type="http://schemas.openxmlformats.org/officeDocument/2006/relationships/hyperlink" Target="https://my.zakupki.prom.ua/remote/dispatcher/state_purchase_view/40069576" TargetMode="External"/><Relationship Id="rId38" Type="http://schemas.openxmlformats.org/officeDocument/2006/relationships/hyperlink" Target="https://my.zakupki.prom.ua/remote/dispatcher/state_purchase_view/40067586" TargetMode="External"/><Relationship Id="rId39" Type="http://schemas.openxmlformats.org/officeDocument/2006/relationships/hyperlink" Target="https://my.zakupki.prom.ua/remote/dispatcher/state_purchase_view/39993026" TargetMode="External"/><Relationship Id="rId40" Type="http://schemas.openxmlformats.org/officeDocument/2006/relationships/hyperlink" Target="https://my.zakupki.prom.ua/remote/dispatcher/state_purchase_view/39992854" TargetMode="External"/><Relationship Id="rId41" Type="http://schemas.openxmlformats.org/officeDocument/2006/relationships/hyperlink" Target="https://my.zakupki.prom.ua/remote/dispatcher/state_purchase_view/39992011" TargetMode="External"/><Relationship Id="rId4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I4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0" ySplit="5" topLeftCell="A24" activePane="bottomLeft" state="frozen"/>
      <selection pane="topLeft" activeCell="A1" activeCellId="0" sqref="A1"/>
      <selection pane="bottomLeft" activeCell="A2" activeCellId="0" sqref="2:4"/>
    </sheetView>
  </sheetViews>
  <sheetFormatPr defaultColWidth="11.43359375" defaultRowHeight="15" zeroHeight="false" outlineLevelRow="1" outlineLevelCol="1"/>
  <cols>
    <col collapsed="false" customWidth="true" hidden="false" outlineLevel="0" max="1" min="1" style="0" width="5.01"/>
    <col collapsed="false" customWidth="true" hidden="false" outlineLevel="0" max="2" min="2" style="0" width="25"/>
    <col collapsed="false" customWidth="true" hidden="false" outlineLevel="0" max="3" min="3" style="0" width="13.68"/>
    <col collapsed="false" customWidth="true" hidden="false" outlineLevel="0" max="5" min="4" style="0" width="35"/>
    <col collapsed="false" customWidth="true" hidden="false" outlineLevel="0" max="6" min="6" style="0" width="7.05"/>
    <col collapsed="false" customWidth="true" hidden="false" outlineLevel="0" max="7" min="7" style="0" width="35"/>
    <col collapsed="false" customWidth="true" hidden="false" outlineLevel="0" max="8" min="8" style="0" width="30.01"/>
    <col collapsed="false" customWidth="true" hidden="false" outlineLevel="0" max="9" min="9" style="0" width="5.01"/>
    <col collapsed="false" customWidth="true" hidden="false" outlineLevel="0" max="10" min="10" style="0" width="30.01"/>
    <col collapsed="false" customWidth="true" hidden="false" outlineLevel="0" max="11" min="11" style="0" width="15"/>
    <col collapsed="false" customWidth="true" hidden="false" outlineLevel="0" max="13" min="12" style="0" width="19.99"/>
    <col collapsed="false" customWidth="true" hidden="false" outlineLevel="0" max="16" min="14" style="0" width="5.01"/>
    <col collapsed="false" customWidth="true" hidden="false" outlineLevel="0" max="17" min="17" style="0" width="10"/>
    <col collapsed="false" customWidth="true" hidden="true" outlineLevel="1" max="21" min="18" style="0" width="10"/>
    <col collapsed="false" customWidth="true" hidden="false" outlineLevel="0" max="22" min="22" style="0" width="25"/>
    <col collapsed="false" customWidth="true" hidden="false" outlineLevel="0" max="23" min="23" style="0" width="10"/>
    <col collapsed="false" customWidth="true" hidden="false" outlineLevel="0" max="25" min="24" style="0" width="15"/>
    <col collapsed="false" customWidth="true" hidden="false" outlineLevel="0" max="26" min="26" style="0" width="10"/>
    <col collapsed="false" customWidth="true" hidden="false" outlineLevel="0" max="29" min="27" style="0" width="15"/>
    <col collapsed="false" customWidth="true" hidden="false" outlineLevel="0" max="30" min="30" style="0" width="10"/>
    <col collapsed="false" customWidth="true" hidden="false" outlineLevel="0" max="31" min="31" style="0" width="15"/>
    <col collapsed="false" customWidth="true" hidden="false" outlineLevel="0" max="33" min="32" style="0" width="19.99"/>
    <col collapsed="false" customWidth="true" hidden="false" outlineLevel="0" max="35" min="34" style="0" width="15"/>
    <col collapsed="false" customWidth="true" hidden="true" outlineLevel="1" max="36" min="36" style="0" width="19.99"/>
    <col collapsed="false" customWidth="true" hidden="true" outlineLevel="1" max="37" min="37" style="0" width="15"/>
    <col collapsed="false" customWidth="true" hidden="true" outlineLevel="1" max="38" min="38" style="0" width="10"/>
    <col collapsed="false" customWidth="true" hidden="false" outlineLevel="0" max="39" min="39" style="0" width="26.93"/>
    <col collapsed="false" customWidth="true" hidden="false" outlineLevel="0" max="40" min="40" style="0" width="15"/>
    <col collapsed="false" customWidth="true" hidden="true" outlineLevel="1" max="41" min="41" style="0" width="19.99"/>
    <col collapsed="false" customWidth="true" hidden="false" outlineLevel="0" max="42" min="42" style="0" width="10"/>
    <col collapsed="false" customWidth="true" hidden="true" outlineLevel="1" max="43" min="43" style="0" width="15"/>
    <col collapsed="false" customWidth="true" hidden="true" outlineLevel="1" max="45" min="44" style="0" width="10"/>
    <col collapsed="false" customWidth="true" hidden="true" outlineLevel="1" max="46" min="46" style="0" width="15"/>
    <col collapsed="false" customWidth="true" hidden="true" outlineLevel="1" max="48" min="47" style="0" width="10"/>
    <col collapsed="false" customWidth="true" hidden="false" outlineLevel="0" max="49" min="49" style="0" width="19.99"/>
    <col collapsed="false" customWidth="true" hidden="false" outlineLevel="0" max="52" min="50" style="0" width="15"/>
    <col collapsed="false" customWidth="true" hidden="false" outlineLevel="0" max="54" min="53" style="0" width="10"/>
    <col collapsed="false" customWidth="true" hidden="false" outlineLevel="0" max="56" min="55" style="0" width="19.99"/>
    <col collapsed="false" customWidth="true" hidden="false" outlineLevel="0" max="57" min="57" style="0" width="15"/>
    <col collapsed="false" customWidth="true" hidden="false" outlineLevel="0" max="58" min="58" style="0" width="10"/>
    <col collapsed="false" customWidth="true" hidden="true" outlineLevel="1" max="60" min="59" style="0" width="19.99"/>
    <col collapsed="false" customWidth="true" hidden="true" outlineLevel="1" max="61" min="61" style="0" width="50"/>
  </cols>
  <sheetData>
    <row r="1" customFormat="false" ht="14.65" hidden="false" customHeight="false" outlineLevel="0" collapsed="false">
      <c r="A1" s="1" t="s">
        <v>0</v>
      </c>
    </row>
    <row r="2" customFormat="false" ht="15" hidden="true" customHeight="false" outlineLevel="1" collapsed="false">
      <c r="A2" s="2"/>
    </row>
    <row r="3" customFormat="false" ht="15" hidden="true" customHeight="false" outlineLevel="1" collapsed="false"/>
    <row r="4" customFormat="false" ht="15" hidden="true" customHeight="false" outlineLevel="1" collapsed="false">
      <c r="A4" s="3"/>
    </row>
    <row r="5" s="5" customFormat="true" ht="26.1" hidden="false" customHeight="true" outlineLevel="0" collapsed="false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4" t="s">
        <v>17</v>
      </c>
      <c r="R5" s="4" t="s">
        <v>18</v>
      </c>
      <c r="S5" s="4" t="s">
        <v>19</v>
      </c>
      <c r="T5" s="4" t="s">
        <v>20</v>
      </c>
      <c r="U5" s="4" t="s">
        <v>21</v>
      </c>
      <c r="V5" s="4" t="s">
        <v>22</v>
      </c>
      <c r="W5" s="4" t="s">
        <v>23</v>
      </c>
      <c r="X5" s="4" t="s">
        <v>24</v>
      </c>
      <c r="Y5" s="4" t="s">
        <v>25</v>
      </c>
      <c r="Z5" s="4" t="s">
        <v>26</v>
      </c>
      <c r="AA5" s="4" t="s">
        <v>27</v>
      </c>
      <c r="AB5" s="4" t="s">
        <v>28</v>
      </c>
      <c r="AC5" s="4" t="s">
        <v>29</v>
      </c>
      <c r="AD5" s="4" t="s">
        <v>30</v>
      </c>
      <c r="AE5" s="4" t="s">
        <v>31</v>
      </c>
      <c r="AF5" s="4" t="s">
        <v>32</v>
      </c>
      <c r="AG5" s="4" t="s">
        <v>33</v>
      </c>
      <c r="AH5" s="4" t="s">
        <v>34</v>
      </c>
      <c r="AI5" s="4" t="s">
        <v>35</v>
      </c>
      <c r="AJ5" s="4" t="s">
        <v>36</v>
      </c>
      <c r="AK5" s="4" t="s">
        <v>37</v>
      </c>
      <c r="AL5" s="4" t="s">
        <v>38</v>
      </c>
      <c r="AM5" s="4" t="s">
        <v>39</v>
      </c>
      <c r="AN5" s="4" t="s">
        <v>40</v>
      </c>
      <c r="AO5" s="4" t="s">
        <v>41</v>
      </c>
      <c r="AP5" s="4" t="s">
        <v>42</v>
      </c>
      <c r="AQ5" s="4" t="s">
        <v>37</v>
      </c>
      <c r="AR5" s="4" t="s">
        <v>38</v>
      </c>
      <c r="AS5" s="4" t="s">
        <v>43</v>
      </c>
      <c r="AT5" s="4" t="s">
        <v>44</v>
      </c>
      <c r="AU5" s="4" t="s">
        <v>45</v>
      </c>
      <c r="AV5" s="4" t="s">
        <v>46</v>
      </c>
      <c r="AW5" s="4" t="s">
        <v>47</v>
      </c>
      <c r="AX5" s="4" t="s">
        <v>48</v>
      </c>
      <c r="AY5" s="4" t="s">
        <v>49</v>
      </c>
      <c r="AZ5" s="4" t="s">
        <v>50</v>
      </c>
      <c r="BA5" s="4" t="s">
        <v>51</v>
      </c>
      <c r="BB5" s="4" t="s">
        <v>52</v>
      </c>
      <c r="BC5" s="4" t="s">
        <v>53</v>
      </c>
      <c r="BD5" s="4" t="s">
        <v>54</v>
      </c>
      <c r="BE5" s="4" t="s">
        <v>55</v>
      </c>
      <c r="BF5" s="4" t="s">
        <v>56</v>
      </c>
      <c r="BG5" s="4" t="s">
        <v>57</v>
      </c>
      <c r="BH5" s="4" t="s">
        <v>58</v>
      </c>
      <c r="BI5" s="4" t="s">
        <v>59</v>
      </c>
    </row>
    <row r="6" customFormat="false" ht="15" hidden="false" customHeight="false" outlineLevel="0" collapsed="false">
      <c r="A6" s="6" t="n">
        <v>1</v>
      </c>
      <c r="B6" s="7" t="str">
        <f aca="false">HYPERLINK("https://my.zakupki.prom.ua/remote/dispatcher/state_purchase_view/45211813", "UA-2023-09-15-007172-a")</f>
        <v>UA-2023-09-15-007172-a</v>
      </c>
      <c r="C6" s="2" t="s">
        <v>60</v>
      </c>
      <c r="D6" s="3" t="s">
        <v>61</v>
      </c>
      <c r="E6" s="3" t="s">
        <v>61</v>
      </c>
      <c r="F6" s="3" t="s">
        <v>62</v>
      </c>
      <c r="G6" s="3" t="s">
        <v>63</v>
      </c>
      <c r="H6" s="3" t="s">
        <v>64</v>
      </c>
      <c r="I6" s="3" t="s">
        <v>65</v>
      </c>
      <c r="J6" s="3" t="s">
        <v>66</v>
      </c>
      <c r="K6" s="3" t="s">
        <v>67</v>
      </c>
      <c r="L6" s="3" t="s">
        <v>68</v>
      </c>
      <c r="M6" s="3" t="s">
        <v>68</v>
      </c>
      <c r="N6" s="3" t="s">
        <v>69</v>
      </c>
      <c r="O6" s="3" t="s">
        <v>69</v>
      </c>
      <c r="P6" s="3" t="s">
        <v>69</v>
      </c>
      <c r="Q6" s="8" t="n">
        <v>45184</v>
      </c>
      <c r="R6" s="3"/>
      <c r="S6" s="3"/>
      <c r="T6" s="3"/>
      <c r="U6" s="3"/>
      <c r="V6" s="3" t="s">
        <v>70</v>
      </c>
      <c r="W6" s="6" t="n">
        <v>1</v>
      </c>
      <c r="X6" s="9" t="n">
        <v>40016.01</v>
      </c>
      <c r="Y6" s="3" t="s">
        <v>60</v>
      </c>
      <c r="Z6" s="6" t="n">
        <v>9</v>
      </c>
      <c r="AA6" s="9" t="n">
        <v>4446.22</v>
      </c>
      <c r="AB6" s="3" t="s">
        <v>71</v>
      </c>
      <c r="AC6" s="3" t="s">
        <v>72</v>
      </c>
      <c r="AD6" s="3" t="s">
        <v>73</v>
      </c>
      <c r="AE6" s="3" t="s">
        <v>74</v>
      </c>
      <c r="AF6" s="3" t="s">
        <v>75</v>
      </c>
      <c r="AG6" s="3" t="s">
        <v>74</v>
      </c>
      <c r="AH6" s="9" t="n">
        <v>40016.01</v>
      </c>
      <c r="AI6" s="9" t="n">
        <v>4446.22333333333</v>
      </c>
      <c r="AJ6" s="3"/>
      <c r="AK6" s="3"/>
      <c r="AL6" s="3"/>
      <c r="AM6" s="3" t="s">
        <v>76</v>
      </c>
      <c r="AN6" s="3" t="s">
        <v>77</v>
      </c>
      <c r="AO6" s="3"/>
      <c r="AP6" s="3"/>
      <c r="AQ6" s="3"/>
      <c r="AR6" s="3"/>
      <c r="AS6" s="2"/>
      <c r="AT6" s="3"/>
      <c r="AU6" s="3"/>
      <c r="AV6" s="3"/>
      <c r="AW6" s="3" t="s">
        <v>78</v>
      </c>
      <c r="AX6" s="10" t="n">
        <v>45184.5577850202</v>
      </c>
      <c r="AY6" s="3" t="s">
        <v>79</v>
      </c>
      <c r="AZ6" s="9" t="n">
        <v>40016.01</v>
      </c>
      <c r="BA6" s="8" t="n">
        <v>45184</v>
      </c>
      <c r="BB6" s="8" t="n">
        <v>45199</v>
      </c>
      <c r="BC6" s="3" t="s">
        <v>80</v>
      </c>
      <c r="BD6" s="3" t="s">
        <v>80</v>
      </c>
      <c r="BE6" s="10" t="n">
        <v>45291</v>
      </c>
      <c r="BF6" s="3" t="s">
        <v>81</v>
      </c>
      <c r="BG6" s="3"/>
      <c r="BH6" s="3"/>
      <c r="BI6" s="3" t="s">
        <v>82</v>
      </c>
    </row>
    <row r="7" customFormat="false" ht="15" hidden="false" customHeight="false" outlineLevel="0" collapsed="false">
      <c r="A7" s="6" t="n">
        <v>2</v>
      </c>
      <c r="B7" s="7" t="str">
        <f aca="false">HYPERLINK("https://my.zakupki.prom.ua/remote/dispatcher/state_purchase_view/43713800", "UA-2023-07-04-008532-a")</f>
        <v>UA-2023-07-04-008532-a</v>
      </c>
      <c r="C7" s="2" t="s">
        <v>60</v>
      </c>
      <c r="D7" s="3" t="s">
        <v>83</v>
      </c>
      <c r="E7" s="3" t="s">
        <v>83</v>
      </c>
      <c r="F7" s="3" t="s">
        <v>62</v>
      </c>
      <c r="G7" s="3" t="s">
        <v>84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68</v>
      </c>
      <c r="N7" s="3" t="s">
        <v>69</v>
      </c>
      <c r="O7" s="3" t="s">
        <v>69</v>
      </c>
      <c r="P7" s="3" t="s">
        <v>69</v>
      </c>
      <c r="Q7" s="8" t="n">
        <v>45111</v>
      </c>
      <c r="R7" s="3"/>
      <c r="S7" s="3"/>
      <c r="T7" s="3"/>
      <c r="U7" s="3"/>
      <c r="V7" s="3" t="s">
        <v>70</v>
      </c>
      <c r="W7" s="6" t="n">
        <v>1</v>
      </c>
      <c r="X7" s="9" t="n">
        <v>3182</v>
      </c>
      <c r="Y7" s="3" t="s">
        <v>60</v>
      </c>
      <c r="Z7" s="6" t="n">
        <v>86</v>
      </c>
      <c r="AA7" s="9" t="n">
        <v>37</v>
      </c>
      <c r="AB7" s="3" t="s">
        <v>71</v>
      </c>
      <c r="AC7" s="3" t="s">
        <v>72</v>
      </c>
      <c r="AD7" s="3" t="s">
        <v>73</v>
      </c>
      <c r="AE7" s="3" t="s">
        <v>74</v>
      </c>
      <c r="AF7" s="3" t="s">
        <v>75</v>
      </c>
      <c r="AG7" s="3" t="s">
        <v>74</v>
      </c>
      <c r="AH7" s="9" t="n">
        <v>3182</v>
      </c>
      <c r="AI7" s="9" t="n">
        <v>37</v>
      </c>
      <c r="AJ7" s="3"/>
      <c r="AK7" s="3"/>
      <c r="AL7" s="3"/>
      <c r="AM7" s="3" t="s">
        <v>85</v>
      </c>
      <c r="AN7" s="3" t="s">
        <v>86</v>
      </c>
      <c r="AO7" s="3"/>
      <c r="AP7" s="3"/>
      <c r="AQ7" s="3"/>
      <c r="AR7" s="3"/>
      <c r="AS7" s="2"/>
      <c r="AT7" s="3"/>
      <c r="AU7" s="3"/>
      <c r="AV7" s="3"/>
      <c r="AW7" s="3" t="s">
        <v>78</v>
      </c>
      <c r="AX7" s="10" t="n">
        <v>45111.6149891324</v>
      </c>
      <c r="AY7" s="3" t="s">
        <v>87</v>
      </c>
      <c r="AZ7" s="9" t="n">
        <v>3182</v>
      </c>
      <c r="BA7" s="8" t="n">
        <v>45110</v>
      </c>
      <c r="BB7" s="8" t="n">
        <v>45291</v>
      </c>
      <c r="BC7" s="8" t="n">
        <v>45110</v>
      </c>
      <c r="BD7" s="8" t="n">
        <v>45110</v>
      </c>
      <c r="BE7" s="10" t="n">
        <v>45291</v>
      </c>
      <c r="BF7" s="3" t="s">
        <v>81</v>
      </c>
      <c r="BG7" s="3"/>
      <c r="BH7" s="3"/>
      <c r="BI7" s="3" t="s">
        <v>82</v>
      </c>
    </row>
    <row r="8" customFormat="false" ht="15" hidden="false" customHeight="false" outlineLevel="0" collapsed="false">
      <c r="A8" s="6" t="n">
        <v>3</v>
      </c>
      <c r="B8" s="7" t="str">
        <f aca="false">HYPERLINK("https://my.zakupki.prom.ua/remote/dispatcher/state_purchase_view/43713607", "UA-2023-07-04-008422-a")</f>
        <v>UA-2023-07-04-008422-a</v>
      </c>
      <c r="C8" s="2" t="s">
        <v>60</v>
      </c>
      <c r="D8" s="3" t="s">
        <v>88</v>
      </c>
      <c r="E8" s="3" t="s">
        <v>88</v>
      </c>
      <c r="F8" s="3" t="s">
        <v>62</v>
      </c>
      <c r="G8" s="3" t="s">
        <v>89</v>
      </c>
      <c r="H8" s="3" t="s">
        <v>64</v>
      </c>
      <c r="I8" s="3" t="s">
        <v>65</v>
      </c>
      <c r="J8" s="3" t="s">
        <v>66</v>
      </c>
      <c r="K8" s="3" t="s">
        <v>67</v>
      </c>
      <c r="L8" s="3" t="s">
        <v>68</v>
      </c>
      <c r="M8" s="3" t="s">
        <v>68</v>
      </c>
      <c r="N8" s="3" t="s">
        <v>69</v>
      </c>
      <c r="O8" s="3" t="s">
        <v>69</v>
      </c>
      <c r="P8" s="3" t="s">
        <v>69</v>
      </c>
      <c r="Q8" s="8" t="n">
        <v>45111</v>
      </c>
      <c r="R8" s="3"/>
      <c r="S8" s="3"/>
      <c r="T8" s="3"/>
      <c r="U8" s="3"/>
      <c r="V8" s="3" t="s">
        <v>70</v>
      </c>
      <c r="W8" s="6" t="n">
        <v>1</v>
      </c>
      <c r="X8" s="9" t="n">
        <v>8428</v>
      </c>
      <c r="Y8" s="3" t="s">
        <v>60</v>
      </c>
      <c r="Z8" s="6" t="n">
        <v>258</v>
      </c>
      <c r="AA8" s="9" t="n">
        <v>32.67</v>
      </c>
      <c r="AB8" s="3" t="s">
        <v>71</v>
      </c>
      <c r="AC8" s="3" t="s">
        <v>72</v>
      </c>
      <c r="AD8" s="3" t="s">
        <v>73</v>
      </c>
      <c r="AE8" s="3" t="s">
        <v>74</v>
      </c>
      <c r="AF8" s="3" t="s">
        <v>75</v>
      </c>
      <c r="AG8" s="3" t="s">
        <v>74</v>
      </c>
      <c r="AH8" s="9" t="n">
        <v>8428</v>
      </c>
      <c r="AI8" s="9" t="n">
        <v>32.6666666666667</v>
      </c>
      <c r="AJ8" s="3"/>
      <c r="AK8" s="3"/>
      <c r="AL8" s="3"/>
      <c r="AM8" s="3" t="s">
        <v>85</v>
      </c>
      <c r="AN8" s="3" t="s">
        <v>86</v>
      </c>
      <c r="AO8" s="3"/>
      <c r="AP8" s="3"/>
      <c r="AQ8" s="3"/>
      <c r="AR8" s="3"/>
      <c r="AS8" s="2"/>
      <c r="AT8" s="3"/>
      <c r="AU8" s="3"/>
      <c r="AV8" s="3"/>
      <c r="AW8" s="3" t="s">
        <v>78</v>
      </c>
      <c r="AX8" s="10" t="n">
        <v>45111.6121260653</v>
      </c>
      <c r="AY8" s="3" t="s">
        <v>90</v>
      </c>
      <c r="AZ8" s="9" t="n">
        <v>8428</v>
      </c>
      <c r="BA8" s="8" t="n">
        <v>45110</v>
      </c>
      <c r="BB8" s="8" t="n">
        <v>45291</v>
      </c>
      <c r="BC8" s="8" t="n">
        <v>45110</v>
      </c>
      <c r="BD8" s="8" t="n">
        <v>45110</v>
      </c>
      <c r="BE8" s="10" t="n">
        <v>45291</v>
      </c>
      <c r="BF8" s="3" t="s">
        <v>81</v>
      </c>
      <c r="BG8" s="3"/>
      <c r="BH8" s="3"/>
      <c r="BI8" s="3" t="s">
        <v>82</v>
      </c>
    </row>
    <row r="9" customFormat="false" ht="15" hidden="false" customHeight="false" outlineLevel="0" collapsed="false">
      <c r="A9" s="6" t="n">
        <v>4</v>
      </c>
      <c r="B9" s="7" t="str">
        <f aca="false">HYPERLINK("https://my.zakupki.prom.ua/remote/dispatcher/state_purchase_view/43713390", "UA-2023-07-04-008291-a")</f>
        <v>UA-2023-07-04-008291-a</v>
      </c>
      <c r="C9" s="2" t="s">
        <v>60</v>
      </c>
      <c r="D9" s="3" t="s">
        <v>91</v>
      </c>
      <c r="E9" s="3" t="s">
        <v>91</v>
      </c>
      <c r="F9" s="3" t="s">
        <v>62</v>
      </c>
      <c r="G9" s="3" t="s">
        <v>92</v>
      </c>
      <c r="H9" s="3" t="s">
        <v>64</v>
      </c>
      <c r="I9" s="3" t="s">
        <v>65</v>
      </c>
      <c r="J9" s="3" t="s">
        <v>66</v>
      </c>
      <c r="K9" s="3" t="s">
        <v>67</v>
      </c>
      <c r="L9" s="3" t="s">
        <v>68</v>
      </c>
      <c r="M9" s="3" t="s">
        <v>68</v>
      </c>
      <c r="N9" s="3" t="s">
        <v>69</v>
      </c>
      <c r="O9" s="3" t="s">
        <v>69</v>
      </c>
      <c r="P9" s="3" t="s">
        <v>69</v>
      </c>
      <c r="Q9" s="8" t="n">
        <v>45111</v>
      </c>
      <c r="R9" s="3"/>
      <c r="S9" s="3"/>
      <c r="T9" s="3"/>
      <c r="U9" s="3"/>
      <c r="V9" s="3" t="s">
        <v>70</v>
      </c>
      <c r="W9" s="6" t="n">
        <v>1</v>
      </c>
      <c r="X9" s="9" t="n">
        <v>3870</v>
      </c>
      <c r="Y9" s="3" t="s">
        <v>60</v>
      </c>
      <c r="Z9" s="6" t="n">
        <v>86</v>
      </c>
      <c r="AA9" s="9" t="n">
        <v>45</v>
      </c>
      <c r="AB9" s="3" t="s">
        <v>71</v>
      </c>
      <c r="AC9" s="3" t="s">
        <v>72</v>
      </c>
      <c r="AD9" s="3" t="s">
        <v>73</v>
      </c>
      <c r="AE9" s="3" t="s">
        <v>74</v>
      </c>
      <c r="AF9" s="3" t="s">
        <v>75</v>
      </c>
      <c r="AG9" s="3" t="s">
        <v>74</v>
      </c>
      <c r="AH9" s="9" t="n">
        <v>3870</v>
      </c>
      <c r="AI9" s="9" t="n">
        <v>45</v>
      </c>
      <c r="AJ9" s="3"/>
      <c r="AK9" s="3"/>
      <c r="AL9" s="3"/>
      <c r="AM9" s="3" t="s">
        <v>85</v>
      </c>
      <c r="AN9" s="3" t="s">
        <v>86</v>
      </c>
      <c r="AO9" s="3"/>
      <c r="AP9" s="3"/>
      <c r="AQ9" s="3"/>
      <c r="AR9" s="3"/>
      <c r="AS9" s="2"/>
      <c r="AT9" s="3"/>
      <c r="AU9" s="3"/>
      <c r="AV9" s="3"/>
      <c r="AW9" s="3" t="s">
        <v>78</v>
      </c>
      <c r="AX9" s="10" t="n">
        <v>45111.6086030021</v>
      </c>
      <c r="AY9" s="3" t="s">
        <v>93</v>
      </c>
      <c r="AZ9" s="9" t="n">
        <v>3870</v>
      </c>
      <c r="BA9" s="8" t="n">
        <v>45110</v>
      </c>
      <c r="BB9" s="8" t="n">
        <v>45291</v>
      </c>
      <c r="BC9" s="8" t="n">
        <v>45110</v>
      </c>
      <c r="BD9" s="8" t="n">
        <v>45110</v>
      </c>
      <c r="BE9" s="10" t="n">
        <v>45291</v>
      </c>
      <c r="BF9" s="3" t="s">
        <v>81</v>
      </c>
      <c r="BG9" s="3"/>
      <c r="BH9" s="3"/>
      <c r="BI9" s="3" t="s">
        <v>82</v>
      </c>
    </row>
    <row r="10" customFormat="false" ht="15" hidden="false" customHeight="false" outlineLevel="0" collapsed="false">
      <c r="A10" s="6" t="n">
        <v>5</v>
      </c>
      <c r="B10" s="7" t="str">
        <f aca="false">HYPERLINK("https://my.zakupki.prom.ua/remote/dispatcher/state_purchase_view/43713049", "UA-2023-07-04-008183-a")</f>
        <v>UA-2023-07-04-008183-a</v>
      </c>
      <c r="C10" s="2" t="s">
        <v>60</v>
      </c>
      <c r="D10" s="3" t="s">
        <v>94</v>
      </c>
      <c r="E10" s="3" t="s">
        <v>94</v>
      </c>
      <c r="F10" s="3" t="s">
        <v>62</v>
      </c>
      <c r="G10" s="3" t="s">
        <v>95</v>
      </c>
      <c r="H10" s="3" t="s">
        <v>64</v>
      </c>
      <c r="I10" s="3" t="s">
        <v>65</v>
      </c>
      <c r="J10" s="3" t="s">
        <v>66</v>
      </c>
      <c r="K10" s="3" t="s">
        <v>67</v>
      </c>
      <c r="L10" s="3" t="s">
        <v>68</v>
      </c>
      <c r="M10" s="3" t="s">
        <v>68</v>
      </c>
      <c r="N10" s="3" t="s">
        <v>69</v>
      </c>
      <c r="O10" s="3" t="s">
        <v>69</v>
      </c>
      <c r="P10" s="3" t="s">
        <v>69</v>
      </c>
      <c r="Q10" s="8" t="n">
        <v>45111</v>
      </c>
      <c r="R10" s="3"/>
      <c r="S10" s="3"/>
      <c r="T10" s="3"/>
      <c r="U10" s="3"/>
      <c r="V10" s="3" t="s">
        <v>70</v>
      </c>
      <c r="W10" s="6" t="n">
        <v>1</v>
      </c>
      <c r="X10" s="9" t="n">
        <v>6020</v>
      </c>
      <c r="Y10" s="3" t="s">
        <v>60</v>
      </c>
      <c r="Z10" s="6" t="n">
        <v>86</v>
      </c>
      <c r="AA10" s="9" t="n">
        <v>70</v>
      </c>
      <c r="AB10" s="3" t="s">
        <v>71</v>
      </c>
      <c r="AC10" s="3" t="s">
        <v>72</v>
      </c>
      <c r="AD10" s="3" t="s">
        <v>73</v>
      </c>
      <c r="AE10" s="3" t="s">
        <v>74</v>
      </c>
      <c r="AF10" s="3" t="s">
        <v>75</v>
      </c>
      <c r="AG10" s="3" t="s">
        <v>74</v>
      </c>
      <c r="AH10" s="9" t="n">
        <v>6020</v>
      </c>
      <c r="AI10" s="9" t="n">
        <v>70</v>
      </c>
      <c r="AJ10" s="3"/>
      <c r="AK10" s="3"/>
      <c r="AL10" s="3"/>
      <c r="AM10" s="3" t="s">
        <v>85</v>
      </c>
      <c r="AN10" s="3" t="s">
        <v>86</v>
      </c>
      <c r="AO10" s="3"/>
      <c r="AP10" s="3"/>
      <c r="AQ10" s="3"/>
      <c r="AR10" s="3"/>
      <c r="AS10" s="2"/>
      <c r="AT10" s="3"/>
      <c r="AU10" s="3"/>
      <c r="AV10" s="3"/>
      <c r="AW10" s="3" t="s">
        <v>78</v>
      </c>
      <c r="AX10" s="10" t="n">
        <v>45111.6054301043</v>
      </c>
      <c r="AY10" s="3" t="s">
        <v>96</v>
      </c>
      <c r="AZ10" s="9" t="n">
        <v>6020</v>
      </c>
      <c r="BA10" s="8" t="n">
        <v>45110</v>
      </c>
      <c r="BB10" s="8" t="n">
        <v>45291</v>
      </c>
      <c r="BC10" s="8" t="n">
        <v>45110</v>
      </c>
      <c r="BD10" s="8" t="n">
        <v>45110</v>
      </c>
      <c r="BE10" s="10" t="n">
        <v>45291</v>
      </c>
      <c r="BF10" s="3" t="s">
        <v>81</v>
      </c>
      <c r="BG10" s="3"/>
      <c r="BH10" s="3"/>
      <c r="BI10" s="3" t="s">
        <v>82</v>
      </c>
    </row>
    <row r="11" customFormat="false" ht="15" hidden="false" customHeight="false" outlineLevel="0" collapsed="false">
      <c r="A11" s="6" t="n">
        <v>6</v>
      </c>
      <c r="B11" s="7" t="str">
        <f aca="false">HYPERLINK("https://my.zakupki.prom.ua/remote/dispatcher/state_purchase_view/43712845", "UA-2023-07-04-008065-a")</f>
        <v>UA-2023-07-04-008065-a</v>
      </c>
      <c r="C11" s="2" t="s">
        <v>60</v>
      </c>
      <c r="D11" s="3" t="s">
        <v>97</v>
      </c>
      <c r="E11" s="3" t="s">
        <v>97</v>
      </c>
      <c r="F11" s="3" t="s">
        <v>62</v>
      </c>
      <c r="G11" s="3" t="s">
        <v>98</v>
      </c>
      <c r="H11" s="3" t="s">
        <v>64</v>
      </c>
      <c r="I11" s="3" t="s">
        <v>65</v>
      </c>
      <c r="J11" s="3" t="s">
        <v>66</v>
      </c>
      <c r="K11" s="3" t="s">
        <v>67</v>
      </c>
      <c r="L11" s="3" t="s">
        <v>68</v>
      </c>
      <c r="M11" s="3" t="s">
        <v>68</v>
      </c>
      <c r="N11" s="3" t="s">
        <v>69</v>
      </c>
      <c r="O11" s="3" t="s">
        <v>69</v>
      </c>
      <c r="P11" s="3" t="s">
        <v>69</v>
      </c>
      <c r="Q11" s="8" t="n">
        <v>45111</v>
      </c>
      <c r="R11" s="3"/>
      <c r="S11" s="3"/>
      <c r="T11" s="3"/>
      <c r="U11" s="3"/>
      <c r="V11" s="3" t="s">
        <v>70</v>
      </c>
      <c r="W11" s="6" t="n">
        <v>1</v>
      </c>
      <c r="X11" s="9" t="n">
        <v>5590</v>
      </c>
      <c r="Y11" s="3" t="s">
        <v>60</v>
      </c>
      <c r="Z11" s="6" t="n">
        <v>86</v>
      </c>
      <c r="AA11" s="9" t="n">
        <v>65</v>
      </c>
      <c r="AB11" s="3" t="s">
        <v>71</v>
      </c>
      <c r="AC11" s="3" t="s">
        <v>72</v>
      </c>
      <c r="AD11" s="3" t="s">
        <v>73</v>
      </c>
      <c r="AE11" s="3" t="s">
        <v>74</v>
      </c>
      <c r="AF11" s="3" t="s">
        <v>75</v>
      </c>
      <c r="AG11" s="3" t="s">
        <v>74</v>
      </c>
      <c r="AH11" s="9" t="n">
        <v>5590</v>
      </c>
      <c r="AI11" s="9" t="n">
        <v>65</v>
      </c>
      <c r="AJ11" s="3"/>
      <c r="AK11" s="3"/>
      <c r="AL11" s="3"/>
      <c r="AM11" s="3" t="s">
        <v>85</v>
      </c>
      <c r="AN11" s="3" t="s">
        <v>86</v>
      </c>
      <c r="AO11" s="3"/>
      <c r="AP11" s="3"/>
      <c r="AQ11" s="3"/>
      <c r="AR11" s="3"/>
      <c r="AS11" s="2"/>
      <c r="AT11" s="3"/>
      <c r="AU11" s="3"/>
      <c r="AV11" s="3"/>
      <c r="AW11" s="3" t="s">
        <v>78</v>
      </c>
      <c r="AX11" s="10" t="n">
        <v>45111.6020113339</v>
      </c>
      <c r="AY11" s="3" t="s">
        <v>99</v>
      </c>
      <c r="AZ11" s="9" t="n">
        <v>5590</v>
      </c>
      <c r="BA11" s="8" t="n">
        <v>45110</v>
      </c>
      <c r="BB11" s="8" t="n">
        <v>45291</v>
      </c>
      <c r="BC11" s="8" t="n">
        <v>45110</v>
      </c>
      <c r="BD11" s="8" t="n">
        <v>45110</v>
      </c>
      <c r="BE11" s="10" t="n">
        <v>45291</v>
      </c>
      <c r="BF11" s="3" t="s">
        <v>81</v>
      </c>
      <c r="BG11" s="3"/>
      <c r="BH11" s="3"/>
      <c r="BI11" s="3" t="s">
        <v>82</v>
      </c>
    </row>
    <row r="12" customFormat="false" ht="15" hidden="false" customHeight="false" outlineLevel="0" collapsed="false">
      <c r="A12" s="6" t="n">
        <v>7</v>
      </c>
      <c r="B12" s="7" t="str">
        <f aca="false">HYPERLINK("https://my.zakupki.prom.ua/remote/dispatcher/state_purchase_view/43712594", "UA-2023-07-04-007959-a")</f>
        <v>UA-2023-07-04-007959-a</v>
      </c>
      <c r="C12" s="2" t="s">
        <v>60</v>
      </c>
      <c r="D12" s="3" t="s">
        <v>100</v>
      </c>
      <c r="E12" s="3" t="s">
        <v>100</v>
      </c>
      <c r="F12" s="3" t="s">
        <v>62</v>
      </c>
      <c r="G12" s="3" t="s">
        <v>101</v>
      </c>
      <c r="H12" s="3" t="s">
        <v>64</v>
      </c>
      <c r="I12" s="3" t="s">
        <v>65</v>
      </c>
      <c r="J12" s="3" t="s">
        <v>66</v>
      </c>
      <c r="K12" s="3" t="s">
        <v>67</v>
      </c>
      <c r="L12" s="3" t="s">
        <v>68</v>
      </c>
      <c r="M12" s="3" t="s">
        <v>68</v>
      </c>
      <c r="N12" s="3" t="s">
        <v>69</v>
      </c>
      <c r="O12" s="3" t="s">
        <v>69</v>
      </c>
      <c r="P12" s="3" t="s">
        <v>69</v>
      </c>
      <c r="Q12" s="8" t="n">
        <v>45111</v>
      </c>
      <c r="R12" s="3"/>
      <c r="S12" s="3"/>
      <c r="T12" s="3"/>
      <c r="U12" s="3"/>
      <c r="V12" s="3" t="s">
        <v>70</v>
      </c>
      <c r="W12" s="6" t="n">
        <v>1</v>
      </c>
      <c r="X12" s="9" t="n">
        <v>3010</v>
      </c>
      <c r="Y12" s="3" t="s">
        <v>60</v>
      </c>
      <c r="Z12" s="6" t="n">
        <v>86</v>
      </c>
      <c r="AA12" s="9" t="n">
        <v>35</v>
      </c>
      <c r="AB12" s="3" t="s">
        <v>71</v>
      </c>
      <c r="AC12" s="3" t="s">
        <v>72</v>
      </c>
      <c r="AD12" s="3" t="s">
        <v>73</v>
      </c>
      <c r="AE12" s="3" t="s">
        <v>74</v>
      </c>
      <c r="AF12" s="3" t="s">
        <v>75</v>
      </c>
      <c r="AG12" s="3" t="s">
        <v>74</v>
      </c>
      <c r="AH12" s="9" t="n">
        <v>3010</v>
      </c>
      <c r="AI12" s="9" t="n">
        <v>35</v>
      </c>
      <c r="AJ12" s="3"/>
      <c r="AK12" s="3"/>
      <c r="AL12" s="3"/>
      <c r="AM12" s="3" t="s">
        <v>85</v>
      </c>
      <c r="AN12" s="3" t="s">
        <v>86</v>
      </c>
      <c r="AO12" s="3"/>
      <c r="AP12" s="3"/>
      <c r="AQ12" s="3"/>
      <c r="AR12" s="3"/>
      <c r="AS12" s="2"/>
      <c r="AT12" s="3"/>
      <c r="AU12" s="3"/>
      <c r="AV12" s="3"/>
      <c r="AW12" s="3" t="s">
        <v>78</v>
      </c>
      <c r="AX12" s="10" t="n">
        <v>45111.598808132</v>
      </c>
      <c r="AY12" s="3" t="s">
        <v>102</v>
      </c>
      <c r="AZ12" s="9" t="n">
        <v>3010</v>
      </c>
      <c r="BA12" s="8" t="n">
        <v>45110</v>
      </c>
      <c r="BB12" s="8" t="n">
        <v>45291</v>
      </c>
      <c r="BC12" s="8" t="n">
        <v>45110</v>
      </c>
      <c r="BD12" s="8" t="n">
        <v>45110</v>
      </c>
      <c r="BE12" s="10" t="n">
        <v>45291</v>
      </c>
      <c r="BF12" s="3" t="s">
        <v>81</v>
      </c>
      <c r="BG12" s="3"/>
      <c r="BH12" s="3"/>
      <c r="BI12" s="3" t="s">
        <v>82</v>
      </c>
    </row>
    <row r="13" customFormat="false" ht="15" hidden="false" customHeight="false" outlineLevel="0" collapsed="false">
      <c r="A13" s="6" t="n">
        <v>8</v>
      </c>
      <c r="B13" s="7" t="str">
        <f aca="false">HYPERLINK("https://my.zakupki.prom.ua/remote/dispatcher/state_purchase_view/43506924", "UA-2023-06-23-000700-a")</f>
        <v>UA-2023-06-23-000700-a</v>
      </c>
      <c r="C13" s="2" t="s">
        <v>60</v>
      </c>
      <c r="D13" s="3" t="s">
        <v>103</v>
      </c>
      <c r="E13" s="3" t="s">
        <v>103</v>
      </c>
      <c r="F13" s="3" t="s">
        <v>62</v>
      </c>
      <c r="G13" s="3" t="s">
        <v>104</v>
      </c>
      <c r="H13" s="3" t="s">
        <v>64</v>
      </c>
      <c r="I13" s="3" t="s">
        <v>65</v>
      </c>
      <c r="J13" s="3" t="s">
        <v>66</v>
      </c>
      <c r="K13" s="3" t="s">
        <v>67</v>
      </c>
      <c r="L13" s="3" t="s">
        <v>68</v>
      </c>
      <c r="M13" s="3" t="s">
        <v>68</v>
      </c>
      <c r="N13" s="3" t="s">
        <v>69</v>
      </c>
      <c r="O13" s="3" t="s">
        <v>69</v>
      </c>
      <c r="P13" s="3" t="s">
        <v>69</v>
      </c>
      <c r="Q13" s="8" t="n">
        <v>45100</v>
      </c>
      <c r="R13" s="3"/>
      <c r="S13" s="3"/>
      <c r="T13" s="3"/>
      <c r="U13" s="3"/>
      <c r="V13" s="3" t="s">
        <v>70</v>
      </c>
      <c r="W13" s="6" t="n">
        <v>1</v>
      </c>
      <c r="X13" s="9" t="n">
        <v>1473</v>
      </c>
      <c r="Y13" s="3" t="s">
        <v>60</v>
      </c>
      <c r="Z13" s="6" t="n">
        <v>1</v>
      </c>
      <c r="AA13" s="9" t="n">
        <v>1473</v>
      </c>
      <c r="AB13" s="3" t="s">
        <v>105</v>
      </c>
      <c r="AC13" s="3" t="s">
        <v>72</v>
      </c>
      <c r="AD13" s="3" t="s">
        <v>73</v>
      </c>
      <c r="AE13" s="3" t="s">
        <v>74</v>
      </c>
      <c r="AF13" s="3" t="s">
        <v>75</v>
      </c>
      <c r="AG13" s="3" t="s">
        <v>74</v>
      </c>
      <c r="AH13" s="9" t="n">
        <v>1473</v>
      </c>
      <c r="AI13" s="9" t="n">
        <v>1473</v>
      </c>
      <c r="AJ13" s="3"/>
      <c r="AK13" s="3"/>
      <c r="AL13" s="3"/>
      <c r="AM13" s="3" t="s">
        <v>106</v>
      </c>
      <c r="AN13" s="3" t="s">
        <v>107</v>
      </c>
      <c r="AO13" s="3"/>
      <c r="AP13" s="3" t="s">
        <v>108</v>
      </c>
      <c r="AQ13" s="3"/>
      <c r="AR13" s="3"/>
      <c r="AS13" s="2"/>
      <c r="AT13" s="3"/>
      <c r="AU13" s="3"/>
      <c r="AV13" s="3"/>
      <c r="AW13" s="3" t="s">
        <v>78</v>
      </c>
      <c r="AX13" s="10" t="n">
        <v>45100.3781498702</v>
      </c>
      <c r="AY13" s="3" t="s">
        <v>109</v>
      </c>
      <c r="AZ13" s="9" t="n">
        <v>1473</v>
      </c>
      <c r="BA13" s="8" t="n">
        <v>45098</v>
      </c>
      <c r="BB13" s="8" t="n">
        <v>45463</v>
      </c>
      <c r="BC13" s="8" t="n">
        <v>45098</v>
      </c>
      <c r="BD13" s="8" t="n">
        <v>45098</v>
      </c>
      <c r="BE13" s="10" t="n">
        <v>45463</v>
      </c>
      <c r="BF13" s="3" t="s">
        <v>81</v>
      </c>
      <c r="BG13" s="3"/>
      <c r="BH13" s="3"/>
      <c r="BI13" s="3" t="s">
        <v>82</v>
      </c>
    </row>
    <row r="14" customFormat="false" ht="15" hidden="false" customHeight="false" outlineLevel="0" collapsed="false">
      <c r="A14" s="6" t="n">
        <v>9</v>
      </c>
      <c r="B14" s="7" t="str">
        <f aca="false">HYPERLINK("https://my.zakupki.prom.ua/remote/dispatcher/state_purchase_view/42750078", "UA-2023-05-22-009103-a")</f>
        <v>UA-2023-05-22-009103-a</v>
      </c>
      <c r="C14" s="2" t="s">
        <v>60</v>
      </c>
      <c r="D14" s="3" t="s">
        <v>110</v>
      </c>
      <c r="E14" s="3" t="s">
        <v>110</v>
      </c>
      <c r="F14" s="3" t="s">
        <v>62</v>
      </c>
      <c r="G14" s="3" t="s">
        <v>111</v>
      </c>
      <c r="H14" s="3" t="s">
        <v>64</v>
      </c>
      <c r="I14" s="3" t="s">
        <v>65</v>
      </c>
      <c r="J14" s="3" t="s">
        <v>66</v>
      </c>
      <c r="K14" s="3" t="s">
        <v>67</v>
      </c>
      <c r="L14" s="3" t="s">
        <v>68</v>
      </c>
      <c r="M14" s="3" t="s">
        <v>68</v>
      </c>
      <c r="N14" s="3" t="s">
        <v>69</v>
      </c>
      <c r="O14" s="3" t="s">
        <v>69</v>
      </c>
      <c r="P14" s="3" t="s">
        <v>69</v>
      </c>
      <c r="Q14" s="8" t="n">
        <v>45068</v>
      </c>
      <c r="R14" s="3"/>
      <c r="S14" s="3"/>
      <c r="T14" s="3"/>
      <c r="U14" s="3"/>
      <c r="V14" s="3" t="s">
        <v>70</v>
      </c>
      <c r="W14" s="6" t="n">
        <v>1</v>
      </c>
      <c r="X14" s="9" t="n">
        <v>3400</v>
      </c>
      <c r="Y14" s="3" t="s">
        <v>60</v>
      </c>
      <c r="Z14" s="6" t="n">
        <v>200</v>
      </c>
      <c r="AA14" s="9" t="n">
        <v>17</v>
      </c>
      <c r="AB14" s="3" t="s">
        <v>71</v>
      </c>
      <c r="AC14" s="3" t="s">
        <v>72</v>
      </c>
      <c r="AD14" s="3" t="s">
        <v>73</v>
      </c>
      <c r="AE14" s="3" t="s">
        <v>74</v>
      </c>
      <c r="AF14" s="3" t="s">
        <v>75</v>
      </c>
      <c r="AG14" s="3" t="s">
        <v>74</v>
      </c>
      <c r="AH14" s="9" t="n">
        <v>3400</v>
      </c>
      <c r="AI14" s="9" t="n">
        <v>17</v>
      </c>
      <c r="AJ14" s="3"/>
      <c r="AK14" s="3"/>
      <c r="AL14" s="3"/>
      <c r="AM14" s="3" t="s">
        <v>112</v>
      </c>
      <c r="AN14" s="3" t="s">
        <v>113</v>
      </c>
      <c r="AO14" s="3"/>
      <c r="AP14" s="3"/>
      <c r="AQ14" s="3"/>
      <c r="AR14" s="3"/>
      <c r="AS14" s="2"/>
      <c r="AT14" s="3"/>
      <c r="AU14" s="3"/>
      <c r="AV14" s="3"/>
      <c r="AW14" s="3" t="s">
        <v>78</v>
      </c>
      <c r="AX14" s="10" t="n">
        <v>45068.6266214295</v>
      </c>
      <c r="AY14" s="3" t="s">
        <v>114</v>
      </c>
      <c r="AZ14" s="9" t="n">
        <v>3400</v>
      </c>
      <c r="BA14" s="8" t="n">
        <v>45078</v>
      </c>
      <c r="BB14" s="8" t="n">
        <v>45107</v>
      </c>
      <c r="BC14" s="8" t="n">
        <v>45068</v>
      </c>
      <c r="BD14" s="8" t="n">
        <v>45068</v>
      </c>
      <c r="BE14" s="10" t="n">
        <v>45291</v>
      </c>
      <c r="BF14" s="3" t="s">
        <v>81</v>
      </c>
      <c r="BG14" s="3"/>
      <c r="BH14" s="3"/>
      <c r="BI14" s="3" t="s">
        <v>82</v>
      </c>
    </row>
    <row r="15" customFormat="false" ht="15" hidden="false" customHeight="false" outlineLevel="0" collapsed="false">
      <c r="A15" s="6" t="n">
        <v>10</v>
      </c>
      <c r="B15" s="7" t="str">
        <f aca="false">HYPERLINK("https://my.zakupki.prom.ua/remote/dispatcher/state_purchase_view/42749726", "UA-2023-05-22-008945-a")</f>
        <v>UA-2023-05-22-008945-a</v>
      </c>
      <c r="C15" s="2" t="s">
        <v>60</v>
      </c>
      <c r="D15" s="3" t="s">
        <v>115</v>
      </c>
      <c r="E15" s="3" t="s">
        <v>116</v>
      </c>
      <c r="F15" s="3" t="s">
        <v>62</v>
      </c>
      <c r="G15" s="3" t="s">
        <v>117</v>
      </c>
      <c r="H15" s="3" t="s">
        <v>64</v>
      </c>
      <c r="I15" s="3" t="s">
        <v>65</v>
      </c>
      <c r="J15" s="3" t="s">
        <v>66</v>
      </c>
      <c r="K15" s="3" t="s">
        <v>67</v>
      </c>
      <c r="L15" s="3" t="s">
        <v>68</v>
      </c>
      <c r="M15" s="3" t="s">
        <v>68</v>
      </c>
      <c r="N15" s="3" t="s">
        <v>69</v>
      </c>
      <c r="O15" s="3" t="s">
        <v>69</v>
      </c>
      <c r="P15" s="3" t="s">
        <v>69</v>
      </c>
      <c r="Q15" s="8" t="n">
        <v>45068</v>
      </c>
      <c r="R15" s="3"/>
      <c r="S15" s="3"/>
      <c r="T15" s="3"/>
      <c r="U15" s="3"/>
      <c r="V15" s="3" t="s">
        <v>70</v>
      </c>
      <c r="W15" s="6" t="n">
        <v>1</v>
      </c>
      <c r="X15" s="9" t="n">
        <v>5000</v>
      </c>
      <c r="Y15" s="3" t="s">
        <v>60</v>
      </c>
      <c r="Z15" s="6" t="n">
        <v>1</v>
      </c>
      <c r="AA15" s="9" t="n">
        <v>5000</v>
      </c>
      <c r="AB15" s="3" t="s">
        <v>105</v>
      </c>
      <c r="AC15" s="3" t="s">
        <v>72</v>
      </c>
      <c r="AD15" s="3" t="s">
        <v>73</v>
      </c>
      <c r="AE15" s="3" t="s">
        <v>74</v>
      </c>
      <c r="AF15" s="3" t="s">
        <v>75</v>
      </c>
      <c r="AG15" s="3" t="s">
        <v>74</v>
      </c>
      <c r="AH15" s="9" t="n">
        <v>5000</v>
      </c>
      <c r="AI15" s="9" t="n">
        <v>5000</v>
      </c>
      <c r="AJ15" s="3"/>
      <c r="AK15" s="3"/>
      <c r="AL15" s="3"/>
      <c r="AM15" s="3" t="s">
        <v>112</v>
      </c>
      <c r="AN15" s="3" t="s">
        <v>113</v>
      </c>
      <c r="AO15" s="3"/>
      <c r="AP15" s="3"/>
      <c r="AQ15" s="3"/>
      <c r="AR15" s="3"/>
      <c r="AS15" s="2"/>
      <c r="AT15" s="3"/>
      <c r="AU15" s="3"/>
      <c r="AV15" s="3"/>
      <c r="AW15" s="3" t="s">
        <v>78</v>
      </c>
      <c r="AX15" s="10" t="n">
        <v>45068.6131221635</v>
      </c>
      <c r="AY15" s="3" t="s">
        <v>118</v>
      </c>
      <c r="AZ15" s="9" t="n">
        <v>5000</v>
      </c>
      <c r="BA15" s="8" t="n">
        <v>45068</v>
      </c>
      <c r="BB15" s="8" t="n">
        <v>45107</v>
      </c>
      <c r="BC15" s="8" t="n">
        <v>45068</v>
      </c>
      <c r="BD15" s="8" t="n">
        <v>45068</v>
      </c>
      <c r="BE15" s="10" t="n">
        <v>45291</v>
      </c>
      <c r="BF15" s="3" t="s">
        <v>81</v>
      </c>
      <c r="BG15" s="3"/>
      <c r="BH15" s="3"/>
      <c r="BI15" s="3" t="s">
        <v>82</v>
      </c>
    </row>
    <row r="16" customFormat="false" ht="15" hidden="false" customHeight="false" outlineLevel="0" collapsed="false">
      <c r="A16" s="6" t="n">
        <v>11</v>
      </c>
      <c r="B16" s="7" t="str">
        <f aca="false">HYPERLINK("https://my.zakupki.prom.ua/remote/dispatcher/state_purchase_view/42179658", "UA-2023-04-25-009076-a")</f>
        <v>UA-2023-04-25-009076-a</v>
      </c>
      <c r="C16" s="2" t="s">
        <v>60</v>
      </c>
      <c r="D16" s="3" t="s">
        <v>119</v>
      </c>
      <c r="E16" s="3" t="s">
        <v>119</v>
      </c>
      <c r="F16" s="3" t="s">
        <v>62</v>
      </c>
      <c r="G16" s="3" t="s">
        <v>120</v>
      </c>
      <c r="H16" s="3" t="s">
        <v>64</v>
      </c>
      <c r="I16" s="3" t="s">
        <v>65</v>
      </c>
      <c r="J16" s="3" t="s">
        <v>66</v>
      </c>
      <c r="K16" s="3" t="s">
        <v>67</v>
      </c>
      <c r="L16" s="3" t="s">
        <v>68</v>
      </c>
      <c r="M16" s="3" t="s">
        <v>68</v>
      </c>
      <c r="N16" s="3" t="s">
        <v>69</v>
      </c>
      <c r="O16" s="3" t="s">
        <v>69</v>
      </c>
      <c r="P16" s="3" t="s">
        <v>69</v>
      </c>
      <c r="Q16" s="8" t="n">
        <v>45041</v>
      </c>
      <c r="R16" s="3"/>
      <c r="S16" s="3"/>
      <c r="T16" s="3"/>
      <c r="U16" s="3"/>
      <c r="V16" s="3" t="s">
        <v>70</v>
      </c>
      <c r="W16" s="6" t="n">
        <v>1</v>
      </c>
      <c r="X16" s="9" t="n">
        <v>3426.67</v>
      </c>
      <c r="Y16" s="3" t="s">
        <v>60</v>
      </c>
      <c r="Z16" s="6" t="n">
        <v>9</v>
      </c>
      <c r="AA16" s="9" t="n">
        <v>380.74</v>
      </c>
      <c r="AB16" s="3" t="s">
        <v>105</v>
      </c>
      <c r="AC16" s="3" t="s">
        <v>72</v>
      </c>
      <c r="AD16" s="3" t="s">
        <v>73</v>
      </c>
      <c r="AE16" s="3" t="s">
        <v>65</v>
      </c>
      <c r="AF16" s="3" t="s">
        <v>75</v>
      </c>
      <c r="AG16" s="3" t="s">
        <v>74</v>
      </c>
      <c r="AH16" s="9" t="n">
        <v>3426.67</v>
      </c>
      <c r="AI16" s="9" t="n">
        <v>380.741111111111</v>
      </c>
      <c r="AJ16" s="3"/>
      <c r="AK16" s="3"/>
      <c r="AL16" s="3"/>
      <c r="AM16" s="3" t="s">
        <v>121</v>
      </c>
      <c r="AN16" s="3" t="s">
        <v>122</v>
      </c>
      <c r="AO16" s="3"/>
      <c r="AP16" s="3"/>
      <c r="AQ16" s="3"/>
      <c r="AR16" s="3"/>
      <c r="AS16" s="2"/>
      <c r="AT16" s="3"/>
      <c r="AU16" s="3"/>
      <c r="AV16" s="3"/>
      <c r="AW16" s="3" t="s">
        <v>78</v>
      </c>
      <c r="AX16" s="10" t="n">
        <v>45041.6385172585</v>
      </c>
      <c r="AY16" s="3" t="s">
        <v>123</v>
      </c>
      <c r="AZ16" s="9" t="n">
        <v>3426.67</v>
      </c>
      <c r="BA16" s="8" t="n">
        <v>45030</v>
      </c>
      <c r="BB16" s="8" t="n">
        <v>45291</v>
      </c>
      <c r="BC16" s="8" t="n">
        <v>45041</v>
      </c>
      <c r="BD16" s="8" t="n">
        <v>45041</v>
      </c>
      <c r="BE16" s="10" t="n">
        <v>45291</v>
      </c>
      <c r="BF16" s="3" t="s">
        <v>81</v>
      </c>
      <c r="BG16" s="3"/>
      <c r="BH16" s="3"/>
      <c r="BI16" s="3" t="s">
        <v>82</v>
      </c>
    </row>
    <row r="17" customFormat="false" ht="15" hidden="false" customHeight="false" outlineLevel="0" collapsed="false">
      <c r="A17" s="6" t="n">
        <v>12</v>
      </c>
      <c r="B17" s="7" t="str">
        <f aca="false">HYPERLINK("https://my.zakupki.prom.ua/remote/dispatcher/state_purchase_view/41788248", "UA-2023-04-04-003955-a")</f>
        <v>UA-2023-04-04-003955-a</v>
      </c>
      <c r="C17" s="2" t="s">
        <v>60</v>
      </c>
      <c r="D17" s="3" t="s">
        <v>100</v>
      </c>
      <c r="E17" s="3" t="s">
        <v>100</v>
      </c>
      <c r="F17" s="3" t="s">
        <v>62</v>
      </c>
      <c r="G17" s="3" t="s">
        <v>124</v>
      </c>
      <c r="H17" s="3" t="s">
        <v>64</v>
      </c>
      <c r="I17" s="3" t="s">
        <v>65</v>
      </c>
      <c r="J17" s="3" t="s">
        <v>66</v>
      </c>
      <c r="K17" s="3" t="s">
        <v>67</v>
      </c>
      <c r="L17" s="3" t="s">
        <v>68</v>
      </c>
      <c r="M17" s="3" t="s">
        <v>68</v>
      </c>
      <c r="N17" s="3" t="s">
        <v>69</v>
      </c>
      <c r="O17" s="3" t="s">
        <v>69</v>
      </c>
      <c r="P17" s="3" t="s">
        <v>69</v>
      </c>
      <c r="Q17" s="8" t="n">
        <v>45020</v>
      </c>
      <c r="R17" s="3"/>
      <c r="S17" s="3"/>
      <c r="T17" s="3"/>
      <c r="U17" s="3"/>
      <c r="V17" s="3" t="s">
        <v>70</v>
      </c>
      <c r="W17" s="6" t="n">
        <v>1</v>
      </c>
      <c r="X17" s="9" t="n">
        <v>1365</v>
      </c>
      <c r="Y17" s="3" t="s">
        <v>60</v>
      </c>
      <c r="Z17" s="6" t="n">
        <v>39</v>
      </c>
      <c r="AA17" s="9" t="n">
        <v>35</v>
      </c>
      <c r="AB17" s="3" t="s">
        <v>71</v>
      </c>
      <c r="AC17" s="3" t="s">
        <v>72</v>
      </c>
      <c r="AD17" s="3" t="s">
        <v>73</v>
      </c>
      <c r="AE17" s="3" t="s">
        <v>74</v>
      </c>
      <c r="AF17" s="3" t="s">
        <v>75</v>
      </c>
      <c r="AG17" s="3" t="s">
        <v>74</v>
      </c>
      <c r="AH17" s="9" t="n">
        <v>1365</v>
      </c>
      <c r="AI17" s="9" t="n">
        <v>35</v>
      </c>
      <c r="AJ17" s="3"/>
      <c r="AK17" s="3"/>
      <c r="AL17" s="3"/>
      <c r="AM17" s="3" t="s">
        <v>85</v>
      </c>
      <c r="AN17" s="3" t="s">
        <v>86</v>
      </c>
      <c r="AO17" s="3"/>
      <c r="AP17" s="3"/>
      <c r="AQ17" s="3"/>
      <c r="AR17" s="3"/>
      <c r="AS17" s="2"/>
      <c r="AT17" s="3"/>
      <c r="AU17" s="3"/>
      <c r="AV17" s="3"/>
      <c r="AW17" s="3" t="s">
        <v>78</v>
      </c>
      <c r="AX17" s="10" t="n">
        <v>45020.4771541641</v>
      </c>
      <c r="AY17" s="3" t="s">
        <v>125</v>
      </c>
      <c r="AZ17" s="9" t="n">
        <v>1365</v>
      </c>
      <c r="BA17" s="8" t="n">
        <v>45020</v>
      </c>
      <c r="BB17" s="8" t="n">
        <v>45107</v>
      </c>
      <c r="BC17" s="8" t="n">
        <v>45020</v>
      </c>
      <c r="BD17" s="8" t="n">
        <v>45020</v>
      </c>
      <c r="BE17" s="10" t="n">
        <v>45291</v>
      </c>
      <c r="BF17" s="3" t="s">
        <v>81</v>
      </c>
      <c r="BG17" s="3"/>
      <c r="BH17" s="3"/>
      <c r="BI17" s="3" t="s">
        <v>82</v>
      </c>
    </row>
    <row r="18" customFormat="false" ht="15" hidden="false" customHeight="false" outlineLevel="0" collapsed="false">
      <c r="A18" s="6" t="n">
        <v>13</v>
      </c>
      <c r="B18" s="7" t="str">
        <f aca="false">HYPERLINK("https://my.zakupki.prom.ua/remote/dispatcher/state_purchase_view/41787924", "UA-2023-04-04-003806-a")</f>
        <v>UA-2023-04-04-003806-a</v>
      </c>
      <c r="C18" s="2" t="s">
        <v>60</v>
      </c>
      <c r="D18" s="3" t="s">
        <v>83</v>
      </c>
      <c r="E18" s="3" t="s">
        <v>83</v>
      </c>
      <c r="F18" s="3" t="s">
        <v>62</v>
      </c>
      <c r="G18" s="3" t="s">
        <v>84</v>
      </c>
      <c r="H18" s="3" t="s">
        <v>64</v>
      </c>
      <c r="I18" s="3" t="s">
        <v>65</v>
      </c>
      <c r="J18" s="3" t="s">
        <v>66</v>
      </c>
      <c r="K18" s="3" t="s">
        <v>67</v>
      </c>
      <c r="L18" s="3" t="s">
        <v>68</v>
      </c>
      <c r="M18" s="3" t="s">
        <v>68</v>
      </c>
      <c r="N18" s="3" t="s">
        <v>69</v>
      </c>
      <c r="O18" s="3" t="s">
        <v>69</v>
      </c>
      <c r="P18" s="3" t="s">
        <v>69</v>
      </c>
      <c r="Q18" s="8" t="n">
        <v>45020</v>
      </c>
      <c r="R18" s="3"/>
      <c r="S18" s="3"/>
      <c r="T18" s="3"/>
      <c r="U18" s="3"/>
      <c r="V18" s="3" t="s">
        <v>70</v>
      </c>
      <c r="W18" s="6" t="n">
        <v>1</v>
      </c>
      <c r="X18" s="9" t="n">
        <v>1443</v>
      </c>
      <c r="Y18" s="3" t="s">
        <v>60</v>
      </c>
      <c r="Z18" s="6" t="n">
        <v>39</v>
      </c>
      <c r="AA18" s="9" t="n">
        <v>37</v>
      </c>
      <c r="AB18" s="3" t="s">
        <v>71</v>
      </c>
      <c r="AC18" s="3" t="s">
        <v>72</v>
      </c>
      <c r="AD18" s="3" t="s">
        <v>73</v>
      </c>
      <c r="AE18" s="3" t="s">
        <v>74</v>
      </c>
      <c r="AF18" s="3" t="s">
        <v>75</v>
      </c>
      <c r="AG18" s="3" t="s">
        <v>74</v>
      </c>
      <c r="AH18" s="9" t="n">
        <v>1443</v>
      </c>
      <c r="AI18" s="9" t="n">
        <v>37</v>
      </c>
      <c r="AJ18" s="3"/>
      <c r="AK18" s="3"/>
      <c r="AL18" s="3"/>
      <c r="AM18" s="3" t="s">
        <v>85</v>
      </c>
      <c r="AN18" s="3" t="s">
        <v>86</v>
      </c>
      <c r="AO18" s="3"/>
      <c r="AP18" s="3"/>
      <c r="AQ18" s="3"/>
      <c r="AR18" s="3"/>
      <c r="AS18" s="2"/>
      <c r="AT18" s="3"/>
      <c r="AU18" s="3"/>
      <c r="AV18" s="3"/>
      <c r="AW18" s="3" t="s">
        <v>78</v>
      </c>
      <c r="AX18" s="10" t="n">
        <v>45020.4746184253</v>
      </c>
      <c r="AY18" s="3" t="s">
        <v>126</v>
      </c>
      <c r="AZ18" s="9" t="n">
        <v>1443</v>
      </c>
      <c r="BA18" s="8" t="n">
        <v>45020</v>
      </c>
      <c r="BB18" s="8" t="n">
        <v>45107</v>
      </c>
      <c r="BC18" s="8" t="n">
        <v>45020</v>
      </c>
      <c r="BD18" s="8" t="n">
        <v>45020</v>
      </c>
      <c r="BE18" s="10" t="n">
        <v>45291</v>
      </c>
      <c r="BF18" s="3" t="s">
        <v>81</v>
      </c>
      <c r="BG18" s="3"/>
      <c r="BH18" s="3"/>
      <c r="BI18" s="3" t="s">
        <v>82</v>
      </c>
    </row>
    <row r="19" customFormat="false" ht="15" hidden="false" customHeight="false" outlineLevel="0" collapsed="false">
      <c r="A19" s="6" t="n">
        <v>14</v>
      </c>
      <c r="B19" s="7" t="str">
        <f aca="false">HYPERLINK("https://my.zakupki.prom.ua/remote/dispatcher/state_purchase_view/41787510", "UA-2023-04-04-003687-a")</f>
        <v>UA-2023-04-04-003687-a</v>
      </c>
      <c r="C19" s="2" t="s">
        <v>60</v>
      </c>
      <c r="D19" s="3" t="s">
        <v>97</v>
      </c>
      <c r="E19" s="3" t="s">
        <v>97</v>
      </c>
      <c r="F19" s="3" t="s">
        <v>62</v>
      </c>
      <c r="G19" s="3" t="s">
        <v>98</v>
      </c>
      <c r="H19" s="3" t="s">
        <v>64</v>
      </c>
      <c r="I19" s="3" t="s">
        <v>65</v>
      </c>
      <c r="J19" s="3" t="s">
        <v>66</v>
      </c>
      <c r="K19" s="3" t="s">
        <v>67</v>
      </c>
      <c r="L19" s="3" t="s">
        <v>68</v>
      </c>
      <c r="M19" s="3" t="s">
        <v>68</v>
      </c>
      <c r="N19" s="3" t="s">
        <v>69</v>
      </c>
      <c r="O19" s="3" t="s">
        <v>69</v>
      </c>
      <c r="P19" s="3" t="s">
        <v>69</v>
      </c>
      <c r="Q19" s="8" t="n">
        <v>45020</v>
      </c>
      <c r="R19" s="3"/>
      <c r="S19" s="3"/>
      <c r="T19" s="3"/>
      <c r="U19" s="3"/>
      <c r="V19" s="3" t="s">
        <v>70</v>
      </c>
      <c r="W19" s="6" t="n">
        <v>1</v>
      </c>
      <c r="X19" s="9" t="n">
        <v>2535</v>
      </c>
      <c r="Y19" s="3" t="s">
        <v>60</v>
      </c>
      <c r="Z19" s="6" t="n">
        <v>39</v>
      </c>
      <c r="AA19" s="9" t="n">
        <v>65</v>
      </c>
      <c r="AB19" s="3" t="s">
        <v>71</v>
      </c>
      <c r="AC19" s="3" t="s">
        <v>72</v>
      </c>
      <c r="AD19" s="3" t="s">
        <v>73</v>
      </c>
      <c r="AE19" s="3" t="s">
        <v>74</v>
      </c>
      <c r="AF19" s="3" t="s">
        <v>75</v>
      </c>
      <c r="AG19" s="3" t="s">
        <v>74</v>
      </c>
      <c r="AH19" s="9" t="n">
        <v>2535</v>
      </c>
      <c r="AI19" s="9" t="n">
        <v>65</v>
      </c>
      <c r="AJ19" s="3"/>
      <c r="AK19" s="3"/>
      <c r="AL19" s="3"/>
      <c r="AM19" s="3" t="s">
        <v>85</v>
      </c>
      <c r="AN19" s="3" t="s">
        <v>86</v>
      </c>
      <c r="AO19" s="3"/>
      <c r="AP19" s="3"/>
      <c r="AQ19" s="3"/>
      <c r="AR19" s="3"/>
      <c r="AS19" s="2"/>
      <c r="AT19" s="3"/>
      <c r="AU19" s="3"/>
      <c r="AV19" s="3"/>
      <c r="AW19" s="3" t="s">
        <v>78</v>
      </c>
      <c r="AX19" s="10" t="n">
        <v>45020.4691589375</v>
      </c>
      <c r="AY19" s="3" t="s">
        <v>127</v>
      </c>
      <c r="AZ19" s="9" t="n">
        <v>2535</v>
      </c>
      <c r="BA19" s="8" t="n">
        <v>45020</v>
      </c>
      <c r="BB19" s="8" t="n">
        <v>45107</v>
      </c>
      <c r="BC19" s="8" t="n">
        <v>45020</v>
      </c>
      <c r="BD19" s="8" t="n">
        <v>45020</v>
      </c>
      <c r="BE19" s="10" t="n">
        <v>45291</v>
      </c>
      <c r="BF19" s="3" t="s">
        <v>81</v>
      </c>
      <c r="BG19" s="3"/>
      <c r="BH19" s="3"/>
      <c r="BI19" s="3" t="s">
        <v>82</v>
      </c>
    </row>
    <row r="20" customFormat="false" ht="15" hidden="false" customHeight="false" outlineLevel="0" collapsed="false">
      <c r="A20" s="6" t="n">
        <v>15</v>
      </c>
      <c r="B20" s="7" t="str">
        <f aca="false">HYPERLINK("https://my.zakupki.prom.ua/remote/dispatcher/state_purchase_view/41787229", "UA-2023-04-04-003495-a")</f>
        <v>UA-2023-04-04-003495-a</v>
      </c>
      <c r="C20" s="2" t="s">
        <v>60</v>
      </c>
      <c r="D20" s="3" t="s">
        <v>91</v>
      </c>
      <c r="E20" s="3" t="s">
        <v>91</v>
      </c>
      <c r="F20" s="3" t="s">
        <v>62</v>
      </c>
      <c r="G20" s="3" t="s">
        <v>92</v>
      </c>
      <c r="H20" s="3" t="s">
        <v>64</v>
      </c>
      <c r="I20" s="3" t="s">
        <v>65</v>
      </c>
      <c r="J20" s="3" t="s">
        <v>66</v>
      </c>
      <c r="K20" s="3" t="s">
        <v>67</v>
      </c>
      <c r="L20" s="3" t="s">
        <v>68</v>
      </c>
      <c r="M20" s="3" t="s">
        <v>68</v>
      </c>
      <c r="N20" s="3" t="s">
        <v>69</v>
      </c>
      <c r="O20" s="3" t="s">
        <v>69</v>
      </c>
      <c r="P20" s="3" t="s">
        <v>69</v>
      </c>
      <c r="Q20" s="8" t="n">
        <v>45020</v>
      </c>
      <c r="R20" s="3"/>
      <c r="S20" s="3"/>
      <c r="T20" s="3"/>
      <c r="U20" s="3"/>
      <c r="V20" s="3" t="s">
        <v>70</v>
      </c>
      <c r="W20" s="6" t="n">
        <v>1</v>
      </c>
      <c r="X20" s="9" t="n">
        <v>1755</v>
      </c>
      <c r="Y20" s="3" t="s">
        <v>60</v>
      </c>
      <c r="Z20" s="6" t="n">
        <v>39</v>
      </c>
      <c r="AA20" s="9" t="n">
        <v>45</v>
      </c>
      <c r="AB20" s="3" t="s">
        <v>71</v>
      </c>
      <c r="AC20" s="3" t="s">
        <v>72</v>
      </c>
      <c r="AD20" s="3" t="s">
        <v>73</v>
      </c>
      <c r="AE20" s="3" t="s">
        <v>74</v>
      </c>
      <c r="AF20" s="3" t="s">
        <v>75</v>
      </c>
      <c r="AG20" s="3" t="s">
        <v>74</v>
      </c>
      <c r="AH20" s="9" t="n">
        <v>1755</v>
      </c>
      <c r="AI20" s="9" t="n">
        <v>45</v>
      </c>
      <c r="AJ20" s="3"/>
      <c r="AK20" s="3"/>
      <c r="AL20" s="3"/>
      <c r="AM20" s="3" t="s">
        <v>85</v>
      </c>
      <c r="AN20" s="3" t="s">
        <v>86</v>
      </c>
      <c r="AO20" s="3"/>
      <c r="AP20" s="3"/>
      <c r="AQ20" s="3"/>
      <c r="AR20" s="3"/>
      <c r="AS20" s="2"/>
      <c r="AT20" s="3"/>
      <c r="AU20" s="3"/>
      <c r="AV20" s="3"/>
      <c r="AW20" s="3" t="s">
        <v>78</v>
      </c>
      <c r="AX20" s="10" t="n">
        <v>45020.4646184869</v>
      </c>
      <c r="AY20" s="3" t="s">
        <v>128</v>
      </c>
      <c r="AZ20" s="9" t="n">
        <v>1755</v>
      </c>
      <c r="BA20" s="8" t="n">
        <v>45020</v>
      </c>
      <c r="BB20" s="8" t="n">
        <v>45107</v>
      </c>
      <c r="BC20" s="8" t="n">
        <v>45020</v>
      </c>
      <c r="BD20" s="8" t="n">
        <v>45020</v>
      </c>
      <c r="BE20" s="10" t="n">
        <v>45291</v>
      </c>
      <c r="BF20" s="3" t="s">
        <v>81</v>
      </c>
      <c r="BG20" s="3"/>
      <c r="BH20" s="3"/>
      <c r="BI20" s="3" t="s">
        <v>82</v>
      </c>
    </row>
    <row r="21" customFormat="false" ht="15" hidden="false" customHeight="false" outlineLevel="0" collapsed="false">
      <c r="A21" s="6" t="n">
        <v>16</v>
      </c>
      <c r="B21" s="7" t="str">
        <f aca="false">HYPERLINK("https://my.zakupki.prom.ua/remote/dispatcher/state_purchase_view/41786803", "UA-2023-04-04-003336-a")</f>
        <v>UA-2023-04-04-003336-a</v>
      </c>
      <c r="C21" s="2" t="s">
        <v>60</v>
      </c>
      <c r="D21" s="3" t="s">
        <v>88</v>
      </c>
      <c r="E21" s="3" t="s">
        <v>88</v>
      </c>
      <c r="F21" s="3" t="s">
        <v>62</v>
      </c>
      <c r="G21" s="3" t="s">
        <v>89</v>
      </c>
      <c r="H21" s="3" t="s">
        <v>64</v>
      </c>
      <c r="I21" s="3" t="s">
        <v>65</v>
      </c>
      <c r="J21" s="3" t="s">
        <v>66</v>
      </c>
      <c r="K21" s="3" t="s">
        <v>67</v>
      </c>
      <c r="L21" s="3" t="s">
        <v>68</v>
      </c>
      <c r="M21" s="3" t="s">
        <v>68</v>
      </c>
      <c r="N21" s="3" t="s">
        <v>69</v>
      </c>
      <c r="O21" s="3" t="s">
        <v>69</v>
      </c>
      <c r="P21" s="3" t="s">
        <v>69</v>
      </c>
      <c r="Q21" s="8" t="n">
        <v>45020</v>
      </c>
      <c r="R21" s="3"/>
      <c r="S21" s="3"/>
      <c r="T21" s="3"/>
      <c r="U21" s="3"/>
      <c r="V21" s="3" t="s">
        <v>70</v>
      </c>
      <c r="W21" s="6" t="n">
        <v>1</v>
      </c>
      <c r="X21" s="9" t="n">
        <v>3822</v>
      </c>
      <c r="Y21" s="3" t="s">
        <v>60</v>
      </c>
      <c r="Z21" s="6" t="n">
        <v>39</v>
      </c>
      <c r="AA21" s="9" t="n">
        <v>98</v>
      </c>
      <c r="AB21" s="3" t="s">
        <v>71</v>
      </c>
      <c r="AC21" s="3" t="s">
        <v>72</v>
      </c>
      <c r="AD21" s="3" t="s">
        <v>73</v>
      </c>
      <c r="AE21" s="3" t="s">
        <v>74</v>
      </c>
      <c r="AF21" s="3" t="s">
        <v>75</v>
      </c>
      <c r="AG21" s="3" t="s">
        <v>74</v>
      </c>
      <c r="AH21" s="9" t="n">
        <v>3822</v>
      </c>
      <c r="AI21" s="9" t="n">
        <v>98</v>
      </c>
      <c r="AJ21" s="3"/>
      <c r="AK21" s="3"/>
      <c r="AL21" s="3"/>
      <c r="AM21" s="3" t="s">
        <v>85</v>
      </c>
      <c r="AN21" s="3" t="s">
        <v>86</v>
      </c>
      <c r="AO21" s="3"/>
      <c r="AP21" s="3"/>
      <c r="AQ21" s="3"/>
      <c r="AR21" s="3"/>
      <c r="AS21" s="2"/>
      <c r="AT21" s="3"/>
      <c r="AU21" s="3"/>
      <c r="AV21" s="3"/>
      <c r="AW21" s="3" t="s">
        <v>78</v>
      </c>
      <c r="AX21" s="10" t="n">
        <v>45020.4610692381</v>
      </c>
      <c r="AY21" s="3" t="s">
        <v>129</v>
      </c>
      <c r="AZ21" s="9" t="n">
        <v>3822</v>
      </c>
      <c r="BA21" s="8" t="n">
        <v>45020</v>
      </c>
      <c r="BB21" s="8" t="n">
        <v>45107</v>
      </c>
      <c r="BC21" s="8" t="n">
        <v>45020</v>
      </c>
      <c r="BD21" s="8" t="n">
        <v>45020</v>
      </c>
      <c r="BE21" s="10" t="n">
        <v>45291</v>
      </c>
      <c r="BF21" s="3" t="s">
        <v>81</v>
      </c>
      <c r="BG21" s="3"/>
      <c r="BH21" s="3"/>
      <c r="BI21" s="3" t="s">
        <v>82</v>
      </c>
    </row>
    <row r="22" customFormat="false" ht="15" hidden="false" customHeight="false" outlineLevel="0" collapsed="false">
      <c r="A22" s="6" t="n">
        <v>17</v>
      </c>
      <c r="B22" s="7" t="str">
        <f aca="false">HYPERLINK("https://my.zakupki.prom.ua/remote/dispatcher/state_purchase_view/41786602", "UA-2023-04-04-003200-a")</f>
        <v>UA-2023-04-04-003200-a</v>
      </c>
      <c r="C22" s="2" t="s">
        <v>60</v>
      </c>
      <c r="D22" s="3" t="s">
        <v>94</v>
      </c>
      <c r="E22" s="3" t="s">
        <v>94</v>
      </c>
      <c r="F22" s="3" t="s">
        <v>62</v>
      </c>
      <c r="G22" s="3" t="s">
        <v>95</v>
      </c>
      <c r="H22" s="3" t="s">
        <v>64</v>
      </c>
      <c r="I22" s="3" t="s">
        <v>65</v>
      </c>
      <c r="J22" s="3" t="s">
        <v>66</v>
      </c>
      <c r="K22" s="3" t="s">
        <v>67</v>
      </c>
      <c r="L22" s="3" t="s">
        <v>68</v>
      </c>
      <c r="M22" s="3" t="s">
        <v>68</v>
      </c>
      <c r="N22" s="3" t="s">
        <v>69</v>
      </c>
      <c r="O22" s="3" t="s">
        <v>69</v>
      </c>
      <c r="P22" s="3" t="s">
        <v>69</v>
      </c>
      <c r="Q22" s="8" t="n">
        <v>45020</v>
      </c>
      <c r="R22" s="3"/>
      <c r="S22" s="3"/>
      <c r="T22" s="3"/>
      <c r="U22" s="3"/>
      <c r="V22" s="3" t="s">
        <v>70</v>
      </c>
      <c r="W22" s="6" t="n">
        <v>1</v>
      </c>
      <c r="X22" s="9" t="n">
        <v>2730</v>
      </c>
      <c r="Y22" s="3" t="s">
        <v>60</v>
      </c>
      <c r="Z22" s="6" t="n">
        <v>39</v>
      </c>
      <c r="AA22" s="9" t="n">
        <v>70</v>
      </c>
      <c r="AB22" s="3" t="s">
        <v>71</v>
      </c>
      <c r="AC22" s="3" t="s">
        <v>72</v>
      </c>
      <c r="AD22" s="3" t="s">
        <v>73</v>
      </c>
      <c r="AE22" s="3" t="s">
        <v>74</v>
      </c>
      <c r="AF22" s="3" t="s">
        <v>75</v>
      </c>
      <c r="AG22" s="3" t="s">
        <v>74</v>
      </c>
      <c r="AH22" s="9" t="n">
        <v>2730</v>
      </c>
      <c r="AI22" s="9" t="n">
        <v>70</v>
      </c>
      <c r="AJ22" s="3"/>
      <c r="AK22" s="3"/>
      <c r="AL22" s="3"/>
      <c r="AM22" s="3" t="s">
        <v>85</v>
      </c>
      <c r="AN22" s="3" t="s">
        <v>86</v>
      </c>
      <c r="AO22" s="3"/>
      <c r="AP22" s="3"/>
      <c r="AQ22" s="3"/>
      <c r="AR22" s="3"/>
      <c r="AS22" s="2"/>
      <c r="AT22" s="3"/>
      <c r="AU22" s="3"/>
      <c r="AV22" s="3"/>
      <c r="AW22" s="3" t="s">
        <v>78</v>
      </c>
      <c r="AX22" s="10" t="n">
        <v>45020.4575421104</v>
      </c>
      <c r="AY22" s="3" t="s">
        <v>130</v>
      </c>
      <c r="AZ22" s="9" t="n">
        <v>2730</v>
      </c>
      <c r="BA22" s="8" t="n">
        <v>45020</v>
      </c>
      <c r="BB22" s="8" t="n">
        <v>45107</v>
      </c>
      <c r="BC22" s="8" t="n">
        <v>45020</v>
      </c>
      <c r="BD22" s="8" t="n">
        <v>45020</v>
      </c>
      <c r="BE22" s="10" t="n">
        <v>45291</v>
      </c>
      <c r="BF22" s="3" t="s">
        <v>81</v>
      </c>
      <c r="BG22" s="3"/>
      <c r="BH22" s="3"/>
      <c r="BI22" s="3" t="s">
        <v>82</v>
      </c>
    </row>
    <row r="23" customFormat="false" ht="15" hidden="false" customHeight="false" outlineLevel="0" collapsed="false">
      <c r="A23" s="6" t="n">
        <v>18</v>
      </c>
      <c r="B23" s="7" t="str">
        <f aca="false">HYPERLINK("https://my.zakupki.prom.ua/remote/dispatcher/state_purchase_view/41730329", "UA-2023-03-30-007541-a")</f>
        <v>UA-2023-03-30-007541-a</v>
      </c>
      <c r="C23" s="2" t="s">
        <v>60</v>
      </c>
      <c r="D23" s="3" t="s">
        <v>131</v>
      </c>
      <c r="E23" s="3" t="s">
        <v>131</v>
      </c>
      <c r="F23" s="3" t="s">
        <v>62</v>
      </c>
      <c r="G23" s="3" t="s">
        <v>132</v>
      </c>
      <c r="H23" s="3" t="s">
        <v>64</v>
      </c>
      <c r="I23" s="3" t="s">
        <v>65</v>
      </c>
      <c r="J23" s="3" t="s">
        <v>66</v>
      </c>
      <c r="K23" s="3" t="s">
        <v>67</v>
      </c>
      <c r="L23" s="3" t="s">
        <v>68</v>
      </c>
      <c r="M23" s="3" t="s">
        <v>68</v>
      </c>
      <c r="N23" s="3" t="s">
        <v>69</v>
      </c>
      <c r="O23" s="3" t="s">
        <v>69</v>
      </c>
      <c r="P23" s="3" t="s">
        <v>69</v>
      </c>
      <c r="Q23" s="8" t="n">
        <v>45015</v>
      </c>
      <c r="R23" s="3"/>
      <c r="S23" s="3"/>
      <c r="T23" s="3"/>
      <c r="U23" s="3"/>
      <c r="V23" s="3" t="s">
        <v>70</v>
      </c>
      <c r="W23" s="6" t="n">
        <v>1</v>
      </c>
      <c r="X23" s="9" t="n">
        <v>32175</v>
      </c>
      <c r="Y23" s="3" t="s">
        <v>60</v>
      </c>
      <c r="Z23" s="6" t="n">
        <v>1</v>
      </c>
      <c r="AA23" s="9" t="n">
        <v>32175</v>
      </c>
      <c r="AB23" s="3" t="s">
        <v>105</v>
      </c>
      <c r="AC23" s="3" t="s">
        <v>72</v>
      </c>
      <c r="AD23" s="3" t="s">
        <v>73</v>
      </c>
      <c r="AE23" s="3" t="s">
        <v>65</v>
      </c>
      <c r="AF23" s="3" t="s">
        <v>75</v>
      </c>
      <c r="AG23" s="3" t="s">
        <v>74</v>
      </c>
      <c r="AH23" s="9" t="n">
        <v>32175</v>
      </c>
      <c r="AI23" s="9" t="n">
        <v>32175</v>
      </c>
      <c r="AJ23" s="3"/>
      <c r="AK23" s="3"/>
      <c r="AL23" s="3"/>
      <c r="AM23" s="3" t="s">
        <v>121</v>
      </c>
      <c r="AN23" s="3" t="s">
        <v>122</v>
      </c>
      <c r="AO23" s="3"/>
      <c r="AP23" s="3"/>
      <c r="AQ23" s="3"/>
      <c r="AR23" s="3"/>
      <c r="AS23" s="2"/>
      <c r="AT23" s="3"/>
      <c r="AU23" s="3"/>
      <c r="AV23" s="3"/>
      <c r="AW23" s="3" t="s">
        <v>78</v>
      </c>
      <c r="AX23" s="10" t="n">
        <v>45015.6846128849</v>
      </c>
      <c r="AY23" s="3" t="s">
        <v>133</v>
      </c>
      <c r="AZ23" s="9" t="n">
        <v>32175</v>
      </c>
      <c r="BA23" s="8" t="n">
        <v>45015</v>
      </c>
      <c r="BB23" s="8" t="n">
        <v>45291</v>
      </c>
      <c r="BC23" s="8" t="n">
        <v>45015</v>
      </c>
      <c r="BD23" s="8" t="n">
        <v>45015</v>
      </c>
      <c r="BE23" s="10" t="n">
        <v>45291</v>
      </c>
      <c r="BF23" s="3" t="s">
        <v>81</v>
      </c>
      <c r="BG23" s="3"/>
      <c r="BH23" s="3"/>
      <c r="BI23" s="3" t="s">
        <v>82</v>
      </c>
    </row>
    <row r="24" customFormat="false" ht="15" hidden="false" customHeight="false" outlineLevel="0" collapsed="false">
      <c r="A24" s="6" t="n">
        <v>19</v>
      </c>
      <c r="B24" s="7" t="str">
        <f aca="false">HYPERLINK("https://my.zakupki.prom.ua/remote/dispatcher/state_purchase_view/40905972", "UA-2023-02-16-009325-a")</f>
        <v>UA-2023-02-16-009325-a</v>
      </c>
      <c r="C24" s="2" t="s">
        <v>60</v>
      </c>
      <c r="D24" s="3" t="s">
        <v>134</v>
      </c>
      <c r="E24" s="3" t="s">
        <v>134</v>
      </c>
      <c r="F24" s="3" t="s">
        <v>62</v>
      </c>
      <c r="G24" s="3" t="s">
        <v>117</v>
      </c>
      <c r="H24" s="3" t="s">
        <v>64</v>
      </c>
      <c r="I24" s="3" t="s">
        <v>65</v>
      </c>
      <c r="J24" s="3" t="s">
        <v>66</v>
      </c>
      <c r="K24" s="3" t="s">
        <v>67</v>
      </c>
      <c r="L24" s="3" t="s">
        <v>68</v>
      </c>
      <c r="M24" s="3" t="s">
        <v>68</v>
      </c>
      <c r="N24" s="3" t="s">
        <v>69</v>
      </c>
      <c r="O24" s="3" t="s">
        <v>69</v>
      </c>
      <c r="P24" s="3" t="s">
        <v>69</v>
      </c>
      <c r="Q24" s="8" t="n">
        <v>44973</v>
      </c>
      <c r="R24" s="3"/>
      <c r="S24" s="3"/>
      <c r="T24" s="3"/>
      <c r="U24" s="3"/>
      <c r="V24" s="3" t="s">
        <v>70</v>
      </c>
      <c r="W24" s="6" t="n">
        <v>1</v>
      </c>
      <c r="X24" s="9" t="n">
        <v>9470</v>
      </c>
      <c r="Y24" s="3" t="s">
        <v>60</v>
      </c>
      <c r="Z24" s="6" t="n">
        <v>32</v>
      </c>
      <c r="AA24" s="9" t="n">
        <v>295.94</v>
      </c>
      <c r="AB24" s="3" t="s">
        <v>105</v>
      </c>
      <c r="AC24" s="3" t="s">
        <v>72</v>
      </c>
      <c r="AD24" s="3" t="s">
        <v>73</v>
      </c>
      <c r="AE24" s="3" t="s">
        <v>74</v>
      </c>
      <c r="AF24" s="3" t="s">
        <v>75</v>
      </c>
      <c r="AG24" s="3" t="s">
        <v>74</v>
      </c>
      <c r="AH24" s="9" t="n">
        <v>9470</v>
      </c>
      <c r="AI24" s="9" t="n">
        <v>295.9375</v>
      </c>
      <c r="AJ24" s="3"/>
      <c r="AK24" s="3"/>
      <c r="AL24" s="3"/>
      <c r="AM24" s="3" t="s">
        <v>112</v>
      </c>
      <c r="AN24" s="3" t="s">
        <v>113</v>
      </c>
      <c r="AO24" s="3"/>
      <c r="AP24" s="3"/>
      <c r="AQ24" s="3"/>
      <c r="AR24" s="3"/>
      <c r="AS24" s="2"/>
      <c r="AT24" s="3"/>
      <c r="AU24" s="3"/>
      <c r="AV24" s="3"/>
      <c r="AW24" s="3" t="s">
        <v>78</v>
      </c>
      <c r="AX24" s="10" t="n">
        <v>44973.605202652</v>
      </c>
      <c r="AY24" s="3" t="s">
        <v>135</v>
      </c>
      <c r="AZ24" s="9" t="n">
        <v>9470</v>
      </c>
      <c r="BA24" s="8" t="n">
        <v>44973</v>
      </c>
      <c r="BB24" s="8" t="n">
        <v>45291</v>
      </c>
      <c r="BC24" s="8" t="n">
        <v>44973</v>
      </c>
      <c r="BD24" s="8" t="n">
        <v>44973</v>
      </c>
      <c r="BE24" s="10" t="n">
        <v>45291</v>
      </c>
      <c r="BF24" s="3" t="s">
        <v>81</v>
      </c>
      <c r="BG24" s="3"/>
      <c r="BH24" s="3"/>
      <c r="BI24" s="3" t="s">
        <v>82</v>
      </c>
    </row>
    <row r="25" customFormat="false" ht="15" hidden="false" customHeight="false" outlineLevel="0" collapsed="false">
      <c r="A25" s="6" t="n">
        <v>20</v>
      </c>
      <c r="B25" s="7" t="str">
        <f aca="false">HYPERLINK("https://my.zakupki.prom.ua/remote/dispatcher/state_purchase_view/40713676", "UA-2023-02-08-013105-a")</f>
        <v>UA-2023-02-08-013105-a</v>
      </c>
      <c r="C25" s="2" t="s">
        <v>60</v>
      </c>
      <c r="D25" s="3" t="s">
        <v>136</v>
      </c>
      <c r="E25" s="3" t="s">
        <v>136</v>
      </c>
      <c r="F25" s="3" t="s">
        <v>62</v>
      </c>
      <c r="G25" s="3" t="s">
        <v>137</v>
      </c>
      <c r="H25" s="3" t="s">
        <v>64</v>
      </c>
      <c r="I25" s="3" t="s">
        <v>65</v>
      </c>
      <c r="J25" s="3" t="s">
        <v>66</v>
      </c>
      <c r="K25" s="3" t="s">
        <v>67</v>
      </c>
      <c r="L25" s="3" t="s">
        <v>68</v>
      </c>
      <c r="M25" s="3" t="s">
        <v>68</v>
      </c>
      <c r="N25" s="3" t="s">
        <v>69</v>
      </c>
      <c r="O25" s="3" t="s">
        <v>69</v>
      </c>
      <c r="P25" s="3" t="s">
        <v>69</v>
      </c>
      <c r="Q25" s="8" t="n">
        <v>44965</v>
      </c>
      <c r="R25" s="3"/>
      <c r="S25" s="3"/>
      <c r="T25" s="3"/>
      <c r="U25" s="3"/>
      <c r="V25" s="3" t="s">
        <v>70</v>
      </c>
      <c r="W25" s="6" t="n">
        <v>1</v>
      </c>
      <c r="X25" s="9" t="n">
        <v>900</v>
      </c>
      <c r="Y25" s="3" t="s">
        <v>60</v>
      </c>
      <c r="Z25" s="6" t="n">
        <v>1</v>
      </c>
      <c r="AA25" s="9" t="n">
        <v>900</v>
      </c>
      <c r="AB25" s="3" t="s">
        <v>71</v>
      </c>
      <c r="AC25" s="3" t="s">
        <v>72</v>
      </c>
      <c r="AD25" s="3" t="s">
        <v>73</v>
      </c>
      <c r="AE25" s="3" t="s">
        <v>74</v>
      </c>
      <c r="AF25" s="3" t="s">
        <v>75</v>
      </c>
      <c r="AG25" s="3" t="s">
        <v>74</v>
      </c>
      <c r="AH25" s="9" t="n">
        <v>900</v>
      </c>
      <c r="AI25" s="9" t="n">
        <v>900</v>
      </c>
      <c r="AJ25" s="3"/>
      <c r="AK25" s="3"/>
      <c r="AL25" s="3"/>
      <c r="AM25" s="3" t="s">
        <v>138</v>
      </c>
      <c r="AN25" s="3" t="s">
        <v>139</v>
      </c>
      <c r="AO25" s="3"/>
      <c r="AP25" s="3"/>
      <c r="AQ25" s="3"/>
      <c r="AR25" s="3"/>
      <c r="AS25" s="2"/>
      <c r="AT25" s="3"/>
      <c r="AU25" s="3"/>
      <c r="AV25" s="3"/>
      <c r="AW25" s="3" t="s">
        <v>78</v>
      </c>
      <c r="AX25" s="10" t="n">
        <v>44965.6489517225</v>
      </c>
      <c r="AY25" s="3" t="s">
        <v>140</v>
      </c>
      <c r="AZ25" s="9" t="n">
        <v>900</v>
      </c>
      <c r="BA25" s="8" t="n">
        <v>44965</v>
      </c>
      <c r="BB25" s="8" t="n">
        <v>44985</v>
      </c>
      <c r="BC25" s="8" t="n">
        <v>44965</v>
      </c>
      <c r="BD25" s="8" t="n">
        <v>44965</v>
      </c>
      <c r="BE25" s="10" t="n">
        <v>45291</v>
      </c>
      <c r="BF25" s="3" t="s">
        <v>81</v>
      </c>
      <c r="BG25" s="3"/>
      <c r="BH25" s="3"/>
      <c r="BI25" s="3" t="s">
        <v>82</v>
      </c>
    </row>
    <row r="26" customFormat="false" ht="15" hidden="false" customHeight="false" outlineLevel="0" collapsed="false">
      <c r="A26" s="6" t="n">
        <v>21</v>
      </c>
      <c r="B26" s="7" t="str">
        <f aca="false">HYPERLINK("https://my.zakupki.prom.ua/remote/dispatcher/state_purchase_view/40713343", "UA-2023-02-08-012915-a")</f>
        <v>UA-2023-02-08-012915-a</v>
      </c>
      <c r="C26" s="2" t="s">
        <v>60</v>
      </c>
      <c r="D26" s="3" t="s">
        <v>141</v>
      </c>
      <c r="E26" s="3" t="s">
        <v>141</v>
      </c>
      <c r="F26" s="3" t="s">
        <v>62</v>
      </c>
      <c r="G26" s="3" t="s">
        <v>142</v>
      </c>
      <c r="H26" s="3" t="s">
        <v>64</v>
      </c>
      <c r="I26" s="3" t="s">
        <v>65</v>
      </c>
      <c r="J26" s="3" t="s">
        <v>66</v>
      </c>
      <c r="K26" s="3" t="s">
        <v>67</v>
      </c>
      <c r="L26" s="3" t="s">
        <v>68</v>
      </c>
      <c r="M26" s="3" t="s">
        <v>68</v>
      </c>
      <c r="N26" s="3" t="s">
        <v>69</v>
      </c>
      <c r="O26" s="3" t="s">
        <v>69</v>
      </c>
      <c r="P26" s="3" t="s">
        <v>69</v>
      </c>
      <c r="Q26" s="8" t="n">
        <v>44965</v>
      </c>
      <c r="R26" s="3"/>
      <c r="S26" s="3"/>
      <c r="T26" s="3"/>
      <c r="U26" s="3"/>
      <c r="V26" s="3" t="s">
        <v>70</v>
      </c>
      <c r="W26" s="6" t="n">
        <v>1</v>
      </c>
      <c r="X26" s="9" t="n">
        <v>8608</v>
      </c>
      <c r="Y26" s="3" t="s">
        <v>60</v>
      </c>
      <c r="Z26" s="6" t="n">
        <v>10</v>
      </c>
      <c r="AA26" s="9" t="n">
        <v>860.8</v>
      </c>
      <c r="AB26" s="3" t="s">
        <v>71</v>
      </c>
      <c r="AC26" s="3" t="s">
        <v>72</v>
      </c>
      <c r="AD26" s="3" t="s">
        <v>73</v>
      </c>
      <c r="AE26" s="3" t="s">
        <v>74</v>
      </c>
      <c r="AF26" s="3" t="s">
        <v>75</v>
      </c>
      <c r="AG26" s="3" t="s">
        <v>74</v>
      </c>
      <c r="AH26" s="9" t="n">
        <v>8608</v>
      </c>
      <c r="AI26" s="9" t="n">
        <v>860.8</v>
      </c>
      <c r="AJ26" s="3"/>
      <c r="AK26" s="3"/>
      <c r="AL26" s="3"/>
      <c r="AM26" s="3" t="s">
        <v>138</v>
      </c>
      <c r="AN26" s="3" t="s">
        <v>139</v>
      </c>
      <c r="AO26" s="3"/>
      <c r="AP26" s="3"/>
      <c r="AQ26" s="3"/>
      <c r="AR26" s="3"/>
      <c r="AS26" s="2"/>
      <c r="AT26" s="3"/>
      <c r="AU26" s="3"/>
      <c r="AV26" s="3"/>
      <c r="AW26" s="3" t="s">
        <v>78</v>
      </c>
      <c r="AX26" s="10" t="n">
        <v>44965.6457000207</v>
      </c>
      <c r="AY26" s="3" t="s">
        <v>140</v>
      </c>
      <c r="AZ26" s="9" t="n">
        <v>8608</v>
      </c>
      <c r="BA26" s="8" t="n">
        <v>44965</v>
      </c>
      <c r="BB26" s="8" t="n">
        <v>44985</v>
      </c>
      <c r="BC26" s="8" t="n">
        <v>44965</v>
      </c>
      <c r="BD26" s="8" t="n">
        <v>44965</v>
      </c>
      <c r="BE26" s="10" t="n">
        <v>45291</v>
      </c>
      <c r="BF26" s="3" t="s">
        <v>81</v>
      </c>
      <c r="BG26" s="3"/>
      <c r="BH26" s="3"/>
      <c r="BI26" s="3" t="s">
        <v>82</v>
      </c>
    </row>
    <row r="27" customFormat="false" ht="15" hidden="false" customHeight="false" outlineLevel="0" collapsed="false">
      <c r="A27" s="6" t="n">
        <v>22</v>
      </c>
      <c r="B27" s="7" t="str">
        <f aca="false">HYPERLINK("https://my.zakupki.prom.ua/remote/dispatcher/state_purchase_view/40712916", "UA-2023-02-08-012720-a")</f>
        <v>UA-2023-02-08-012720-a</v>
      </c>
      <c r="C27" s="2" t="s">
        <v>60</v>
      </c>
      <c r="D27" s="3" t="s">
        <v>141</v>
      </c>
      <c r="E27" s="3" t="s">
        <v>141</v>
      </c>
      <c r="F27" s="3" t="s">
        <v>62</v>
      </c>
      <c r="G27" s="3" t="s">
        <v>142</v>
      </c>
      <c r="H27" s="3" t="s">
        <v>64</v>
      </c>
      <c r="I27" s="3" t="s">
        <v>65</v>
      </c>
      <c r="J27" s="3" t="s">
        <v>66</v>
      </c>
      <c r="K27" s="3" t="s">
        <v>67</v>
      </c>
      <c r="L27" s="3" t="s">
        <v>68</v>
      </c>
      <c r="M27" s="3" t="s">
        <v>68</v>
      </c>
      <c r="N27" s="3" t="s">
        <v>69</v>
      </c>
      <c r="O27" s="3" t="s">
        <v>69</v>
      </c>
      <c r="P27" s="3" t="s">
        <v>69</v>
      </c>
      <c r="Q27" s="8" t="n">
        <v>44965</v>
      </c>
      <c r="R27" s="3"/>
      <c r="S27" s="3"/>
      <c r="T27" s="3"/>
      <c r="U27" s="3"/>
      <c r="V27" s="3" t="s">
        <v>70</v>
      </c>
      <c r="W27" s="6" t="n">
        <v>1</v>
      </c>
      <c r="X27" s="9" t="n">
        <v>13212</v>
      </c>
      <c r="Y27" s="3" t="s">
        <v>60</v>
      </c>
      <c r="Z27" s="6" t="n">
        <v>10</v>
      </c>
      <c r="AA27" s="9" t="n">
        <v>1321.2</v>
      </c>
      <c r="AB27" s="3" t="s">
        <v>71</v>
      </c>
      <c r="AC27" s="3" t="s">
        <v>72</v>
      </c>
      <c r="AD27" s="3" t="s">
        <v>73</v>
      </c>
      <c r="AE27" s="3" t="s">
        <v>74</v>
      </c>
      <c r="AF27" s="3" t="s">
        <v>75</v>
      </c>
      <c r="AG27" s="3" t="s">
        <v>74</v>
      </c>
      <c r="AH27" s="9" t="n">
        <v>13212</v>
      </c>
      <c r="AI27" s="9" t="n">
        <v>1321.2</v>
      </c>
      <c r="AJ27" s="3"/>
      <c r="AK27" s="3"/>
      <c r="AL27" s="3"/>
      <c r="AM27" s="3" t="s">
        <v>138</v>
      </c>
      <c r="AN27" s="3" t="s">
        <v>139</v>
      </c>
      <c r="AO27" s="3"/>
      <c r="AP27" s="3"/>
      <c r="AQ27" s="3"/>
      <c r="AR27" s="3"/>
      <c r="AS27" s="2"/>
      <c r="AT27" s="3"/>
      <c r="AU27" s="3"/>
      <c r="AV27" s="3"/>
      <c r="AW27" s="3" t="s">
        <v>78</v>
      </c>
      <c r="AX27" s="10" t="n">
        <v>44965.6416112226</v>
      </c>
      <c r="AY27" s="3" t="s">
        <v>143</v>
      </c>
      <c r="AZ27" s="9" t="n">
        <v>13212</v>
      </c>
      <c r="BA27" s="8" t="n">
        <v>44965</v>
      </c>
      <c r="BB27" s="8" t="n">
        <v>44985</v>
      </c>
      <c r="BC27" s="8" t="n">
        <v>44965</v>
      </c>
      <c r="BD27" s="8" t="n">
        <v>44965</v>
      </c>
      <c r="BE27" s="10" t="n">
        <v>45291</v>
      </c>
      <c r="BF27" s="3" t="s">
        <v>81</v>
      </c>
      <c r="BG27" s="3"/>
      <c r="BH27" s="3"/>
      <c r="BI27" s="3" t="s">
        <v>82</v>
      </c>
    </row>
    <row r="28" customFormat="false" ht="15" hidden="false" customHeight="false" outlineLevel="0" collapsed="false">
      <c r="A28" s="6" t="n">
        <v>23</v>
      </c>
      <c r="B28" s="7" t="str">
        <f aca="false">HYPERLINK("https://my.zakupki.prom.ua/remote/dispatcher/state_purchase_view/40687587", "UA-2023-02-08-000464-a")</f>
        <v>UA-2023-02-08-000464-a</v>
      </c>
      <c r="C28" s="2" t="s">
        <v>60</v>
      </c>
      <c r="D28" s="3" t="s">
        <v>144</v>
      </c>
      <c r="E28" s="3" t="s">
        <v>145</v>
      </c>
      <c r="F28" s="3" t="s">
        <v>62</v>
      </c>
      <c r="G28" s="3" t="s">
        <v>146</v>
      </c>
      <c r="H28" s="3" t="s">
        <v>64</v>
      </c>
      <c r="I28" s="3" t="s">
        <v>65</v>
      </c>
      <c r="J28" s="3" t="s">
        <v>66</v>
      </c>
      <c r="K28" s="3" t="s">
        <v>67</v>
      </c>
      <c r="L28" s="3" t="s">
        <v>68</v>
      </c>
      <c r="M28" s="3" t="s">
        <v>68</v>
      </c>
      <c r="N28" s="3" t="s">
        <v>69</v>
      </c>
      <c r="O28" s="3" t="s">
        <v>69</v>
      </c>
      <c r="P28" s="3" t="s">
        <v>69</v>
      </c>
      <c r="Q28" s="8" t="n">
        <v>44965</v>
      </c>
      <c r="R28" s="3"/>
      <c r="S28" s="3"/>
      <c r="T28" s="3"/>
      <c r="U28" s="3"/>
      <c r="V28" s="3" t="s">
        <v>70</v>
      </c>
      <c r="W28" s="6" t="n">
        <v>1</v>
      </c>
      <c r="X28" s="9" t="n">
        <v>51788</v>
      </c>
      <c r="Y28" s="3" t="s">
        <v>60</v>
      </c>
      <c r="Z28" s="6" t="n">
        <v>2000</v>
      </c>
      <c r="AA28" s="9" t="n">
        <v>25.89</v>
      </c>
      <c r="AB28" s="3" t="s">
        <v>147</v>
      </c>
      <c r="AC28" s="3" t="s">
        <v>72</v>
      </c>
      <c r="AD28" s="3" t="s">
        <v>73</v>
      </c>
      <c r="AE28" s="3" t="s">
        <v>65</v>
      </c>
      <c r="AF28" s="3" t="s">
        <v>75</v>
      </c>
      <c r="AG28" s="3" t="s">
        <v>74</v>
      </c>
      <c r="AH28" s="9" t="n">
        <v>51788</v>
      </c>
      <c r="AI28" s="9" t="n">
        <v>25.894</v>
      </c>
      <c r="AJ28" s="3"/>
      <c r="AK28" s="3"/>
      <c r="AL28" s="3"/>
      <c r="AM28" s="3" t="s">
        <v>148</v>
      </c>
      <c r="AN28" s="3" t="s">
        <v>149</v>
      </c>
      <c r="AO28" s="3"/>
      <c r="AP28" s="3"/>
      <c r="AQ28" s="3"/>
      <c r="AR28" s="3"/>
      <c r="AS28" s="2"/>
      <c r="AT28" s="3"/>
      <c r="AU28" s="3"/>
      <c r="AV28" s="3"/>
      <c r="AW28" s="3" t="s">
        <v>78</v>
      </c>
      <c r="AX28" s="10" t="n">
        <v>44965.3681940505</v>
      </c>
      <c r="AY28" s="3" t="s">
        <v>150</v>
      </c>
      <c r="AZ28" s="9" t="n">
        <v>51788</v>
      </c>
      <c r="BA28" s="8" t="n">
        <v>44963</v>
      </c>
      <c r="BB28" s="8" t="n">
        <v>45291</v>
      </c>
      <c r="BC28" s="8" t="n">
        <v>44963</v>
      </c>
      <c r="BD28" s="8" t="n">
        <v>44963</v>
      </c>
      <c r="BE28" s="10" t="n">
        <v>45291</v>
      </c>
      <c r="BF28" s="3" t="s">
        <v>81</v>
      </c>
      <c r="BG28" s="3"/>
      <c r="BH28" s="3"/>
      <c r="BI28" s="3" t="s">
        <v>82</v>
      </c>
    </row>
    <row r="29" customFormat="false" ht="15" hidden="false" customHeight="false" outlineLevel="0" collapsed="false">
      <c r="A29" s="6" t="n">
        <v>24</v>
      </c>
      <c r="B29" s="7" t="str">
        <f aca="false">HYPERLINK("https://my.zakupki.prom.ua/remote/dispatcher/state_purchase_view/40687359", "UA-2023-02-08-000362-a")</f>
        <v>UA-2023-02-08-000362-a</v>
      </c>
      <c r="C29" s="2" t="s">
        <v>60</v>
      </c>
      <c r="D29" s="3" t="s">
        <v>151</v>
      </c>
      <c r="E29" s="3" t="s">
        <v>151</v>
      </c>
      <c r="F29" s="3" t="s">
        <v>62</v>
      </c>
      <c r="G29" s="3" t="s">
        <v>152</v>
      </c>
      <c r="H29" s="3" t="s">
        <v>64</v>
      </c>
      <c r="I29" s="3" t="s">
        <v>65</v>
      </c>
      <c r="J29" s="3" t="s">
        <v>66</v>
      </c>
      <c r="K29" s="3" t="s">
        <v>67</v>
      </c>
      <c r="L29" s="3" t="s">
        <v>68</v>
      </c>
      <c r="M29" s="3" t="s">
        <v>68</v>
      </c>
      <c r="N29" s="3" t="s">
        <v>69</v>
      </c>
      <c r="O29" s="3" t="s">
        <v>69</v>
      </c>
      <c r="P29" s="3" t="s">
        <v>69</v>
      </c>
      <c r="Q29" s="8" t="n">
        <v>44965</v>
      </c>
      <c r="R29" s="3"/>
      <c r="S29" s="3"/>
      <c r="T29" s="3"/>
      <c r="U29" s="3"/>
      <c r="V29" s="3" t="s">
        <v>70</v>
      </c>
      <c r="W29" s="6" t="n">
        <v>1</v>
      </c>
      <c r="X29" s="9" t="n">
        <v>29196.02</v>
      </c>
      <c r="Y29" s="3" t="s">
        <v>60</v>
      </c>
      <c r="Z29" s="6" t="n">
        <v>41</v>
      </c>
      <c r="AA29" s="9" t="n">
        <v>712.1</v>
      </c>
      <c r="AB29" s="3" t="s">
        <v>71</v>
      </c>
      <c r="AC29" s="3" t="s">
        <v>72</v>
      </c>
      <c r="AD29" s="3" t="s">
        <v>73</v>
      </c>
      <c r="AE29" s="3" t="s">
        <v>65</v>
      </c>
      <c r="AF29" s="3" t="s">
        <v>75</v>
      </c>
      <c r="AG29" s="3" t="s">
        <v>74</v>
      </c>
      <c r="AH29" s="9" t="n">
        <v>29196.02</v>
      </c>
      <c r="AI29" s="9" t="n">
        <v>712.098048780488</v>
      </c>
      <c r="AJ29" s="3"/>
      <c r="AK29" s="3"/>
      <c r="AL29" s="3"/>
      <c r="AM29" s="3" t="s">
        <v>153</v>
      </c>
      <c r="AN29" s="3" t="s">
        <v>154</v>
      </c>
      <c r="AO29" s="3"/>
      <c r="AP29" s="3"/>
      <c r="AQ29" s="3"/>
      <c r="AR29" s="3"/>
      <c r="AS29" s="2"/>
      <c r="AT29" s="3"/>
      <c r="AU29" s="3"/>
      <c r="AV29" s="3"/>
      <c r="AW29" s="3" t="s">
        <v>78</v>
      </c>
      <c r="AX29" s="10" t="n">
        <v>44965.3599987484</v>
      </c>
      <c r="AY29" s="3" t="s">
        <v>155</v>
      </c>
      <c r="AZ29" s="9" t="n">
        <v>29196.02</v>
      </c>
      <c r="BA29" s="8" t="n">
        <v>44964</v>
      </c>
      <c r="BB29" s="8" t="n">
        <v>45016</v>
      </c>
      <c r="BC29" s="8" t="n">
        <v>44964</v>
      </c>
      <c r="BD29" s="8" t="n">
        <v>44964</v>
      </c>
      <c r="BE29" s="10" t="n">
        <v>45291</v>
      </c>
      <c r="BF29" s="3" t="s">
        <v>81</v>
      </c>
      <c r="BG29" s="3"/>
      <c r="BH29" s="3"/>
      <c r="BI29" s="3" t="s">
        <v>82</v>
      </c>
    </row>
    <row r="30" customFormat="false" ht="15" hidden="false" customHeight="false" outlineLevel="0" collapsed="false">
      <c r="A30" s="6" t="n">
        <v>25</v>
      </c>
      <c r="B30" s="7" t="str">
        <f aca="false">HYPERLINK("https://my.zakupki.prom.ua/remote/dispatcher/state_purchase_view/40479675", "UA-2023-01-31-007542-a")</f>
        <v>UA-2023-01-31-007542-a</v>
      </c>
      <c r="C30" s="2" t="s">
        <v>60</v>
      </c>
      <c r="D30" s="3" t="s">
        <v>156</v>
      </c>
      <c r="E30" s="3" t="s">
        <v>156</v>
      </c>
      <c r="F30" s="3" t="s">
        <v>62</v>
      </c>
      <c r="G30" s="3" t="s">
        <v>157</v>
      </c>
      <c r="H30" s="3" t="s">
        <v>64</v>
      </c>
      <c r="I30" s="3" t="s">
        <v>65</v>
      </c>
      <c r="J30" s="3" t="s">
        <v>66</v>
      </c>
      <c r="K30" s="3" t="s">
        <v>67</v>
      </c>
      <c r="L30" s="3" t="s">
        <v>68</v>
      </c>
      <c r="M30" s="3" t="s">
        <v>68</v>
      </c>
      <c r="N30" s="3" t="s">
        <v>69</v>
      </c>
      <c r="O30" s="3" t="s">
        <v>69</v>
      </c>
      <c r="P30" s="3" t="s">
        <v>69</v>
      </c>
      <c r="Q30" s="8" t="n">
        <v>44957</v>
      </c>
      <c r="R30" s="3"/>
      <c r="S30" s="3"/>
      <c r="T30" s="3"/>
      <c r="U30" s="3"/>
      <c r="V30" s="3" t="s">
        <v>70</v>
      </c>
      <c r="W30" s="6" t="n">
        <v>1</v>
      </c>
      <c r="X30" s="9" t="n">
        <v>6602.86</v>
      </c>
      <c r="Y30" s="3" t="s">
        <v>60</v>
      </c>
      <c r="Z30" s="6" t="n">
        <v>12</v>
      </c>
      <c r="AA30" s="9" t="n">
        <v>550.24</v>
      </c>
      <c r="AB30" s="3" t="s">
        <v>158</v>
      </c>
      <c r="AC30" s="3" t="s">
        <v>72</v>
      </c>
      <c r="AD30" s="3" t="s">
        <v>73</v>
      </c>
      <c r="AE30" s="3" t="s">
        <v>74</v>
      </c>
      <c r="AF30" s="3" t="s">
        <v>75</v>
      </c>
      <c r="AG30" s="3" t="s">
        <v>74</v>
      </c>
      <c r="AH30" s="9" t="n">
        <v>6602.86</v>
      </c>
      <c r="AI30" s="9" t="n">
        <v>550.238333333333</v>
      </c>
      <c r="AJ30" s="3"/>
      <c r="AK30" s="3"/>
      <c r="AL30" s="3"/>
      <c r="AM30" s="3" t="s">
        <v>159</v>
      </c>
      <c r="AN30" s="3" t="s">
        <v>160</v>
      </c>
      <c r="AO30" s="3"/>
      <c r="AP30" s="3"/>
      <c r="AQ30" s="3"/>
      <c r="AR30" s="3"/>
      <c r="AS30" s="2"/>
      <c r="AT30" s="3"/>
      <c r="AU30" s="3"/>
      <c r="AV30" s="3"/>
      <c r="AW30" s="3" t="s">
        <v>78</v>
      </c>
      <c r="AX30" s="10" t="n">
        <v>44957.5349792008</v>
      </c>
      <c r="AY30" s="3" t="s">
        <v>161</v>
      </c>
      <c r="AZ30" s="9" t="n">
        <v>6602.86</v>
      </c>
      <c r="BA30" s="8" t="n">
        <v>44927</v>
      </c>
      <c r="BB30" s="8" t="n">
        <v>45291</v>
      </c>
      <c r="BC30" s="8" t="n">
        <v>44957</v>
      </c>
      <c r="BD30" s="8" t="n">
        <v>44957</v>
      </c>
      <c r="BE30" s="10" t="n">
        <v>45291</v>
      </c>
      <c r="BF30" s="3" t="s">
        <v>81</v>
      </c>
      <c r="BG30" s="3"/>
      <c r="BH30" s="3"/>
      <c r="BI30" s="3" t="s">
        <v>82</v>
      </c>
    </row>
    <row r="31" customFormat="false" ht="15" hidden="false" customHeight="false" outlineLevel="0" collapsed="false">
      <c r="A31" s="6" t="n">
        <v>26</v>
      </c>
      <c r="B31" s="7" t="str">
        <f aca="false">HYPERLINK("https://my.zakupki.prom.ua/remote/dispatcher/state_purchase_view/40389142", "UA-2023-01-27-003324-a")</f>
        <v>UA-2023-01-27-003324-a</v>
      </c>
      <c r="C31" s="2" t="s">
        <v>60</v>
      </c>
      <c r="D31" s="3" t="s">
        <v>162</v>
      </c>
      <c r="E31" s="3" t="s">
        <v>162</v>
      </c>
      <c r="F31" s="3" t="s">
        <v>62</v>
      </c>
      <c r="G31" s="3" t="s">
        <v>163</v>
      </c>
      <c r="H31" s="3" t="s">
        <v>64</v>
      </c>
      <c r="I31" s="3" t="s">
        <v>65</v>
      </c>
      <c r="J31" s="3" t="s">
        <v>66</v>
      </c>
      <c r="K31" s="3" t="s">
        <v>67</v>
      </c>
      <c r="L31" s="3" t="s">
        <v>68</v>
      </c>
      <c r="M31" s="3" t="s">
        <v>68</v>
      </c>
      <c r="N31" s="3" t="s">
        <v>69</v>
      </c>
      <c r="O31" s="3" t="s">
        <v>69</v>
      </c>
      <c r="P31" s="3" t="s">
        <v>69</v>
      </c>
      <c r="Q31" s="8" t="n">
        <v>44953</v>
      </c>
      <c r="R31" s="3"/>
      <c r="S31" s="3"/>
      <c r="T31" s="3"/>
      <c r="U31" s="3"/>
      <c r="V31" s="3" t="s">
        <v>70</v>
      </c>
      <c r="W31" s="6" t="n">
        <v>1</v>
      </c>
      <c r="X31" s="9" t="n">
        <v>4800</v>
      </c>
      <c r="Y31" s="3" t="s">
        <v>60</v>
      </c>
      <c r="Z31" s="6" t="n">
        <v>12</v>
      </c>
      <c r="AA31" s="9" t="n">
        <v>400</v>
      </c>
      <c r="AB31" s="3" t="s">
        <v>158</v>
      </c>
      <c r="AC31" s="3" t="s">
        <v>72</v>
      </c>
      <c r="AD31" s="3" t="s">
        <v>73</v>
      </c>
      <c r="AE31" s="3" t="s">
        <v>74</v>
      </c>
      <c r="AF31" s="3" t="s">
        <v>75</v>
      </c>
      <c r="AG31" s="3" t="s">
        <v>74</v>
      </c>
      <c r="AH31" s="9" t="n">
        <v>4800</v>
      </c>
      <c r="AI31" s="9" t="n">
        <v>400</v>
      </c>
      <c r="AJ31" s="3"/>
      <c r="AK31" s="3"/>
      <c r="AL31" s="3"/>
      <c r="AM31" s="3" t="s">
        <v>164</v>
      </c>
      <c r="AN31" s="3" t="s">
        <v>165</v>
      </c>
      <c r="AO31" s="3"/>
      <c r="AP31" s="3"/>
      <c r="AQ31" s="3"/>
      <c r="AR31" s="3"/>
      <c r="AS31" s="2"/>
      <c r="AT31" s="3"/>
      <c r="AU31" s="3"/>
      <c r="AV31" s="3"/>
      <c r="AW31" s="3" t="s">
        <v>78</v>
      </c>
      <c r="AX31" s="10" t="n">
        <v>44953.4285278929</v>
      </c>
      <c r="AY31" s="3" t="s">
        <v>166</v>
      </c>
      <c r="AZ31" s="9" t="n">
        <v>4800</v>
      </c>
      <c r="BA31" s="8" t="n">
        <v>44927</v>
      </c>
      <c r="BB31" s="8" t="n">
        <v>45291</v>
      </c>
      <c r="BC31" s="8" t="n">
        <v>44953</v>
      </c>
      <c r="BD31" s="8" t="n">
        <v>44953</v>
      </c>
      <c r="BE31" s="10" t="n">
        <v>45291</v>
      </c>
      <c r="BF31" s="3" t="s">
        <v>81</v>
      </c>
      <c r="BG31" s="3"/>
      <c r="BH31" s="3"/>
      <c r="BI31" s="3" t="s">
        <v>82</v>
      </c>
    </row>
    <row r="32" customFormat="false" ht="15" hidden="false" customHeight="false" outlineLevel="0" collapsed="false">
      <c r="A32" s="6" t="n">
        <v>27</v>
      </c>
      <c r="B32" s="7" t="str">
        <f aca="false">HYPERLINK("https://my.zakupki.prom.ua/remote/dispatcher/state_purchase_view/40311769", "UA-2023-01-25-000526-a")</f>
        <v>UA-2023-01-25-000526-a</v>
      </c>
      <c r="C32" s="2" t="s">
        <v>60</v>
      </c>
      <c r="D32" s="3" t="s">
        <v>167</v>
      </c>
      <c r="E32" s="3" t="s">
        <v>167</v>
      </c>
      <c r="F32" s="3" t="s">
        <v>62</v>
      </c>
      <c r="G32" s="3" t="s">
        <v>168</v>
      </c>
      <c r="H32" s="3" t="s">
        <v>64</v>
      </c>
      <c r="I32" s="3" t="s">
        <v>65</v>
      </c>
      <c r="J32" s="3" t="s">
        <v>66</v>
      </c>
      <c r="K32" s="3" t="s">
        <v>67</v>
      </c>
      <c r="L32" s="3" t="s">
        <v>68</v>
      </c>
      <c r="M32" s="3" t="s">
        <v>68</v>
      </c>
      <c r="N32" s="3" t="s">
        <v>69</v>
      </c>
      <c r="O32" s="3" t="s">
        <v>69</v>
      </c>
      <c r="P32" s="3" t="s">
        <v>69</v>
      </c>
      <c r="Q32" s="8" t="n">
        <v>44951</v>
      </c>
      <c r="R32" s="3"/>
      <c r="S32" s="3"/>
      <c r="T32" s="3"/>
      <c r="U32" s="3"/>
      <c r="V32" s="3" t="s">
        <v>70</v>
      </c>
      <c r="W32" s="6" t="n">
        <v>1</v>
      </c>
      <c r="X32" s="9" t="n">
        <v>916.97</v>
      </c>
      <c r="Y32" s="3" t="s">
        <v>60</v>
      </c>
      <c r="Z32" s="6" t="n">
        <v>12</v>
      </c>
      <c r="AA32" s="9" t="n">
        <v>76.41</v>
      </c>
      <c r="AB32" s="3" t="s">
        <v>158</v>
      </c>
      <c r="AC32" s="3" t="s">
        <v>72</v>
      </c>
      <c r="AD32" s="3" t="s">
        <v>73</v>
      </c>
      <c r="AE32" s="3" t="s">
        <v>74</v>
      </c>
      <c r="AF32" s="3" t="s">
        <v>75</v>
      </c>
      <c r="AG32" s="3" t="s">
        <v>74</v>
      </c>
      <c r="AH32" s="9" t="n">
        <v>916.97</v>
      </c>
      <c r="AI32" s="9" t="n">
        <v>76.4141666666667</v>
      </c>
      <c r="AJ32" s="3"/>
      <c r="AK32" s="3"/>
      <c r="AL32" s="3"/>
      <c r="AM32" s="3" t="s">
        <v>169</v>
      </c>
      <c r="AN32" s="3" t="s">
        <v>170</v>
      </c>
      <c r="AO32" s="3"/>
      <c r="AP32" s="3"/>
      <c r="AQ32" s="3"/>
      <c r="AR32" s="3"/>
      <c r="AS32" s="2"/>
      <c r="AT32" s="3"/>
      <c r="AU32" s="3"/>
      <c r="AV32" s="3"/>
      <c r="AW32" s="3" t="s">
        <v>78</v>
      </c>
      <c r="AX32" s="10" t="n">
        <v>44951.5736507341</v>
      </c>
      <c r="AY32" s="3" t="s">
        <v>171</v>
      </c>
      <c r="AZ32" s="9" t="n">
        <v>916.97</v>
      </c>
      <c r="BA32" s="8" t="n">
        <v>44927</v>
      </c>
      <c r="BB32" s="8" t="n">
        <v>45291</v>
      </c>
      <c r="BC32" s="8" t="n">
        <v>44950</v>
      </c>
      <c r="BD32" s="8" t="n">
        <v>44950</v>
      </c>
      <c r="BE32" s="10" t="n">
        <v>45291</v>
      </c>
      <c r="BF32" s="3" t="s">
        <v>81</v>
      </c>
      <c r="BG32" s="3"/>
      <c r="BH32" s="3"/>
      <c r="BI32" s="3" t="s">
        <v>82</v>
      </c>
    </row>
    <row r="33" customFormat="false" ht="15" hidden="false" customHeight="false" outlineLevel="0" collapsed="false">
      <c r="A33" s="6" t="n">
        <v>28</v>
      </c>
      <c r="B33" s="7" t="str">
        <f aca="false">HYPERLINK("https://my.zakupki.prom.ua/remote/dispatcher/state_purchase_view/40311477", "UA-2023-01-25-000416-a")</f>
        <v>UA-2023-01-25-000416-a</v>
      </c>
      <c r="C33" s="2" t="s">
        <v>60</v>
      </c>
      <c r="D33" s="3" t="s">
        <v>156</v>
      </c>
      <c r="E33" s="3" t="s">
        <v>156</v>
      </c>
      <c r="F33" s="3" t="s">
        <v>62</v>
      </c>
      <c r="G33" s="3" t="s">
        <v>157</v>
      </c>
      <c r="H33" s="3" t="s">
        <v>64</v>
      </c>
      <c r="I33" s="3" t="s">
        <v>65</v>
      </c>
      <c r="J33" s="3" t="s">
        <v>66</v>
      </c>
      <c r="K33" s="3" t="s">
        <v>67</v>
      </c>
      <c r="L33" s="3" t="s">
        <v>68</v>
      </c>
      <c r="M33" s="3" t="s">
        <v>68</v>
      </c>
      <c r="N33" s="3" t="s">
        <v>69</v>
      </c>
      <c r="O33" s="3" t="s">
        <v>69</v>
      </c>
      <c r="P33" s="3" t="s">
        <v>69</v>
      </c>
      <c r="Q33" s="8" t="n">
        <v>44951</v>
      </c>
      <c r="R33" s="3"/>
      <c r="S33" s="3"/>
      <c r="T33" s="3"/>
      <c r="U33" s="3"/>
      <c r="V33" s="3" t="s">
        <v>70</v>
      </c>
      <c r="W33" s="6" t="n">
        <v>1</v>
      </c>
      <c r="X33" s="9" t="n">
        <v>3500.64</v>
      </c>
      <c r="Y33" s="3" t="s">
        <v>60</v>
      </c>
      <c r="Z33" s="6" t="n">
        <v>11</v>
      </c>
      <c r="AA33" s="9" t="n">
        <v>318.24</v>
      </c>
      <c r="AB33" s="3" t="s">
        <v>158</v>
      </c>
      <c r="AC33" s="3" t="s">
        <v>72</v>
      </c>
      <c r="AD33" s="3" t="s">
        <v>73</v>
      </c>
      <c r="AE33" s="3" t="s">
        <v>74</v>
      </c>
      <c r="AF33" s="3" t="s">
        <v>75</v>
      </c>
      <c r="AG33" s="3" t="s">
        <v>74</v>
      </c>
      <c r="AH33" s="9" t="n">
        <v>3500.64</v>
      </c>
      <c r="AI33" s="9" t="n">
        <v>318.24</v>
      </c>
      <c r="AJ33" s="3"/>
      <c r="AK33" s="3"/>
      <c r="AL33" s="3"/>
      <c r="AM33" s="3" t="s">
        <v>172</v>
      </c>
      <c r="AN33" s="3" t="s">
        <v>173</v>
      </c>
      <c r="AO33" s="3"/>
      <c r="AP33" s="3"/>
      <c r="AQ33" s="3"/>
      <c r="AR33" s="3"/>
      <c r="AS33" s="2"/>
      <c r="AT33" s="3"/>
      <c r="AU33" s="3"/>
      <c r="AV33" s="3"/>
      <c r="AW33" s="3" t="s">
        <v>78</v>
      </c>
      <c r="AX33" s="10" t="n">
        <v>44951.3564273154</v>
      </c>
      <c r="AY33" s="3" t="s">
        <v>174</v>
      </c>
      <c r="AZ33" s="9" t="n">
        <v>3500.64</v>
      </c>
      <c r="BA33" s="8" t="n">
        <v>44927</v>
      </c>
      <c r="BB33" s="8" t="n">
        <v>45291</v>
      </c>
      <c r="BC33" s="8" t="n">
        <v>44950</v>
      </c>
      <c r="BD33" s="8" t="n">
        <v>44950</v>
      </c>
      <c r="BE33" s="10" t="n">
        <v>45291</v>
      </c>
      <c r="BF33" s="3" t="s">
        <v>81</v>
      </c>
      <c r="BG33" s="3"/>
      <c r="BH33" s="3"/>
      <c r="BI33" s="3" t="s">
        <v>82</v>
      </c>
    </row>
    <row r="34" customFormat="false" ht="15" hidden="false" customHeight="false" outlineLevel="0" collapsed="false">
      <c r="A34" s="6" t="n">
        <v>29</v>
      </c>
      <c r="B34" s="7" t="str">
        <f aca="false">HYPERLINK("https://my.zakupki.prom.ua/remote/dispatcher/state_purchase_view/40177404", "UA-2023-01-19-008564-a")</f>
        <v>UA-2023-01-19-008564-a</v>
      </c>
      <c r="C34" s="2" t="s">
        <v>60</v>
      </c>
      <c r="D34" s="3" t="s">
        <v>175</v>
      </c>
      <c r="E34" s="3" t="s">
        <v>176</v>
      </c>
      <c r="F34" s="3" t="s">
        <v>62</v>
      </c>
      <c r="G34" s="3" t="s">
        <v>177</v>
      </c>
      <c r="H34" s="3" t="s">
        <v>64</v>
      </c>
      <c r="I34" s="3" t="s">
        <v>65</v>
      </c>
      <c r="J34" s="3" t="s">
        <v>66</v>
      </c>
      <c r="K34" s="3" t="s">
        <v>67</v>
      </c>
      <c r="L34" s="3" t="s">
        <v>68</v>
      </c>
      <c r="M34" s="3" t="s">
        <v>68</v>
      </c>
      <c r="N34" s="3" t="s">
        <v>69</v>
      </c>
      <c r="O34" s="3" t="s">
        <v>69</v>
      </c>
      <c r="P34" s="3" t="s">
        <v>69</v>
      </c>
      <c r="Q34" s="8" t="n">
        <v>44945</v>
      </c>
      <c r="R34" s="3"/>
      <c r="S34" s="3"/>
      <c r="T34" s="3"/>
      <c r="U34" s="3"/>
      <c r="V34" s="3" t="s">
        <v>70</v>
      </c>
      <c r="W34" s="6" t="n">
        <v>1</v>
      </c>
      <c r="X34" s="9" t="n">
        <v>2127.61</v>
      </c>
      <c r="Y34" s="3" t="s">
        <v>60</v>
      </c>
      <c r="Z34" s="6" t="n">
        <v>380</v>
      </c>
      <c r="AA34" s="9" t="n">
        <v>5.6</v>
      </c>
      <c r="AB34" s="3" t="s">
        <v>178</v>
      </c>
      <c r="AC34" s="3" t="s">
        <v>72</v>
      </c>
      <c r="AD34" s="3" t="s">
        <v>73</v>
      </c>
      <c r="AE34" s="3" t="s">
        <v>74</v>
      </c>
      <c r="AF34" s="3" t="s">
        <v>75</v>
      </c>
      <c r="AG34" s="3" t="s">
        <v>74</v>
      </c>
      <c r="AH34" s="9" t="n">
        <v>2127.61</v>
      </c>
      <c r="AI34" s="9" t="n">
        <v>5.59897368421053</v>
      </c>
      <c r="AJ34" s="3"/>
      <c r="AK34" s="3"/>
      <c r="AL34" s="3"/>
      <c r="AM34" s="3" t="s">
        <v>159</v>
      </c>
      <c r="AN34" s="3" t="s">
        <v>160</v>
      </c>
      <c r="AO34" s="3"/>
      <c r="AP34" s="3"/>
      <c r="AQ34" s="3"/>
      <c r="AR34" s="3"/>
      <c r="AS34" s="2"/>
      <c r="AT34" s="3"/>
      <c r="AU34" s="3"/>
      <c r="AV34" s="3"/>
      <c r="AW34" s="3" t="s">
        <v>78</v>
      </c>
      <c r="AX34" s="10" t="n">
        <v>44945.5620325576</v>
      </c>
      <c r="AY34" s="3" t="s">
        <v>179</v>
      </c>
      <c r="AZ34" s="9" t="n">
        <v>2127.61</v>
      </c>
      <c r="BA34" s="8" t="n">
        <v>44927</v>
      </c>
      <c r="BB34" s="8" t="n">
        <v>45291</v>
      </c>
      <c r="BC34" s="8" t="n">
        <v>44943</v>
      </c>
      <c r="BD34" s="8" t="n">
        <v>44943</v>
      </c>
      <c r="BE34" s="10" t="n">
        <v>45291</v>
      </c>
      <c r="BF34" s="3" t="s">
        <v>81</v>
      </c>
      <c r="BG34" s="3"/>
      <c r="BH34" s="3"/>
      <c r="BI34" s="3" t="s">
        <v>82</v>
      </c>
    </row>
    <row r="35" customFormat="false" ht="15" hidden="false" customHeight="false" outlineLevel="0" collapsed="false">
      <c r="A35" s="6" t="n">
        <v>30</v>
      </c>
      <c r="B35" s="7" t="str">
        <f aca="false">HYPERLINK("https://my.zakupki.prom.ua/remote/dispatcher/state_purchase_view/40104680", "UA-2023-01-17-006855-a")</f>
        <v>UA-2023-01-17-006855-a</v>
      </c>
      <c r="C35" s="2" t="s">
        <v>60</v>
      </c>
      <c r="D35" s="3" t="s">
        <v>156</v>
      </c>
      <c r="E35" s="3" t="s">
        <v>156</v>
      </c>
      <c r="F35" s="3" t="s">
        <v>62</v>
      </c>
      <c r="G35" s="3" t="s">
        <v>157</v>
      </c>
      <c r="H35" s="3" t="s">
        <v>64</v>
      </c>
      <c r="I35" s="3" t="s">
        <v>65</v>
      </c>
      <c r="J35" s="3" t="s">
        <v>66</v>
      </c>
      <c r="K35" s="3" t="s">
        <v>67</v>
      </c>
      <c r="L35" s="3" t="s">
        <v>68</v>
      </c>
      <c r="M35" s="3" t="s">
        <v>68</v>
      </c>
      <c r="N35" s="3" t="s">
        <v>69</v>
      </c>
      <c r="O35" s="3" t="s">
        <v>69</v>
      </c>
      <c r="P35" s="3" t="s">
        <v>69</v>
      </c>
      <c r="Q35" s="8" t="n">
        <v>44943</v>
      </c>
      <c r="R35" s="3"/>
      <c r="S35" s="3"/>
      <c r="T35" s="3"/>
      <c r="U35" s="3"/>
      <c r="V35" s="3" t="s">
        <v>70</v>
      </c>
      <c r="W35" s="6" t="n">
        <v>1</v>
      </c>
      <c r="X35" s="9" t="n">
        <v>2756.88</v>
      </c>
      <c r="Y35" s="3" t="s">
        <v>60</v>
      </c>
      <c r="Z35" s="6" t="n">
        <v>12</v>
      </c>
      <c r="AA35" s="9" t="n">
        <v>229.74</v>
      </c>
      <c r="AB35" s="3" t="s">
        <v>158</v>
      </c>
      <c r="AC35" s="3" t="s">
        <v>72</v>
      </c>
      <c r="AD35" s="3" t="s">
        <v>73</v>
      </c>
      <c r="AE35" s="3" t="s">
        <v>74</v>
      </c>
      <c r="AF35" s="3" t="s">
        <v>75</v>
      </c>
      <c r="AG35" s="3" t="s">
        <v>74</v>
      </c>
      <c r="AH35" s="9" t="n">
        <v>2756.88</v>
      </c>
      <c r="AI35" s="9" t="n">
        <v>229.74</v>
      </c>
      <c r="AJ35" s="3"/>
      <c r="AK35" s="3"/>
      <c r="AL35" s="3"/>
      <c r="AM35" s="3" t="s">
        <v>159</v>
      </c>
      <c r="AN35" s="3" t="s">
        <v>160</v>
      </c>
      <c r="AO35" s="3"/>
      <c r="AP35" s="3"/>
      <c r="AQ35" s="3"/>
      <c r="AR35" s="3"/>
      <c r="AS35" s="2"/>
      <c r="AT35" s="3"/>
      <c r="AU35" s="3"/>
      <c r="AV35" s="3"/>
      <c r="AW35" s="3" t="s">
        <v>78</v>
      </c>
      <c r="AX35" s="10" t="n">
        <v>44943.5413479234</v>
      </c>
      <c r="AY35" s="3" t="s">
        <v>180</v>
      </c>
      <c r="AZ35" s="9" t="n">
        <v>2756.88</v>
      </c>
      <c r="BA35" s="8" t="n">
        <v>44927</v>
      </c>
      <c r="BB35" s="8" t="n">
        <v>45291</v>
      </c>
      <c r="BC35" s="8" t="n">
        <v>44943</v>
      </c>
      <c r="BD35" s="8" t="n">
        <v>44943</v>
      </c>
      <c r="BE35" s="10" t="n">
        <v>45291</v>
      </c>
      <c r="BF35" s="3" t="s">
        <v>81</v>
      </c>
      <c r="BG35" s="3"/>
      <c r="BH35" s="3"/>
      <c r="BI35" s="3" t="s">
        <v>82</v>
      </c>
    </row>
    <row r="36" customFormat="false" ht="15" hidden="false" customHeight="false" outlineLevel="0" collapsed="false">
      <c r="A36" s="6" t="n">
        <v>31</v>
      </c>
      <c r="B36" s="7" t="str">
        <f aca="false">HYPERLINK("https://my.zakupki.prom.ua/remote/dispatcher/state_purchase_view/40104242", "UA-2023-01-17-006663-a")</f>
        <v>UA-2023-01-17-006663-a</v>
      </c>
      <c r="C36" s="2" t="s">
        <v>60</v>
      </c>
      <c r="D36" s="3" t="s">
        <v>156</v>
      </c>
      <c r="E36" s="3" t="s">
        <v>156</v>
      </c>
      <c r="F36" s="3" t="s">
        <v>62</v>
      </c>
      <c r="G36" s="3" t="s">
        <v>157</v>
      </c>
      <c r="H36" s="3" t="s">
        <v>64</v>
      </c>
      <c r="I36" s="3" t="s">
        <v>65</v>
      </c>
      <c r="J36" s="3" t="s">
        <v>66</v>
      </c>
      <c r="K36" s="3" t="s">
        <v>67</v>
      </c>
      <c r="L36" s="3" t="s">
        <v>68</v>
      </c>
      <c r="M36" s="3" t="s">
        <v>68</v>
      </c>
      <c r="N36" s="3" t="s">
        <v>69</v>
      </c>
      <c r="O36" s="3" t="s">
        <v>69</v>
      </c>
      <c r="P36" s="3" t="s">
        <v>69</v>
      </c>
      <c r="Q36" s="8" t="n">
        <v>44943</v>
      </c>
      <c r="R36" s="3"/>
      <c r="S36" s="3"/>
      <c r="T36" s="3"/>
      <c r="U36" s="3"/>
      <c r="V36" s="3" t="s">
        <v>70</v>
      </c>
      <c r="W36" s="6" t="n">
        <v>1</v>
      </c>
      <c r="X36" s="9" t="n">
        <v>320.76</v>
      </c>
      <c r="Y36" s="3" t="s">
        <v>60</v>
      </c>
      <c r="Z36" s="6" t="n">
        <v>12</v>
      </c>
      <c r="AA36" s="9" t="n">
        <v>26.73</v>
      </c>
      <c r="AB36" s="3" t="s">
        <v>158</v>
      </c>
      <c r="AC36" s="3" t="s">
        <v>72</v>
      </c>
      <c r="AD36" s="3" t="s">
        <v>73</v>
      </c>
      <c r="AE36" s="3" t="s">
        <v>74</v>
      </c>
      <c r="AF36" s="3" t="s">
        <v>75</v>
      </c>
      <c r="AG36" s="3" t="s">
        <v>74</v>
      </c>
      <c r="AH36" s="9" t="n">
        <v>320.76</v>
      </c>
      <c r="AI36" s="9" t="n">
        <v>26.73</v>
      </c>
      <c r="AJ36" s="3"/>
      <c r="AK36" s="3"/>
      <c r="AL36" s="3"/>
      <c r="AM36" s="3" t="s">
        <v>159</v>
      </c>
      <c r="AN36" s="3" t="s">
        <v>160</v>
      </c>
      <c r="AO36" s="3"/>
      <c r="AP36" s="3"/>
      <c r="AQ36" s="3"/>
      <c r="AR36" s="3"/>
      <c r="AS36" s="2"/>
      <c r="AT36" s="3"/>
      <c r="AU36" s="3"/>
      <c r="AV36" s="3"/>
      <c r="AW36" s="3" t="s">
        <v>78</v>
      </c>
      <c r="AX36" s="10" t="n">
        <v>44943.5335292765</v>
      </c>
      <c r="AY36" s="3" t="s">
        <v>181</v>
      </c>
      <c r="AZ36" s="9" t="n">
        <v>320.76</v>
      </c>
      <c r="BA36" s="8" t="n">
        <v>44927</v>
      </c>
      <c r="BB36" s="8" t="n">
        <v>45291</v>
      </c>
      <c r="BC36" s="8" t="n">
        <v>44943</v>
      </c>
      <c r="BD36" s="8" t="n">
        <v>44943</v>
      </c>
      <c r="BE36" s="10" t="n">
        <v>45291</v>
      </c>
      <c r="BF36" s="3" t="s">
        <v>81</v>
      </c>
      <c r="BG36" s="3"/>
      <c r="BH36" s="3"/>
      <c r="BI36" s="3" t="s">
        <v>82</v>
      </c>
    </row>
    <row r="37" customFormat="false" ht="15" hidden="false" customHeight="false" outlineLevel="0" collapsed="false">
      <c r="A37" s="6" t="n">
        <v>32</v>
      </c>
      <c r="B37" s="7" t="str">
        <f aca="false">HYPERLINK("https://my.zakupki.prom.ua/remote/dispatcher/state_purchase_view/40071521", "UA-2023-01-16-006206-a")</f>
        <v>UA-2023-01-16-006206-a</v>
      </c>
      <c r="C37" s="2" t="s">
        <v>60</v>
      </c>
      <c r="D37" s="3" t="s">
        <v>88</v>
      </c>
      <c r="E37" s="3" t="s">
        <v>88</v>
      </c>
      <c r="F37" s="3" t="s">
        <v>62</v>
      </c>
      <c r="G37" s="3" t="s">
        <v>89</v>
      </c>
      <c r="H37" s="3" t="s">
        <v>64</v>
      </c>
      <c r="I37" s="3" t="s">
        <v>65</v>
      </c>
      <c r="J37" s="3" t="s">
        <v>66</v>
      </c>
      <c r="K37" s="3" t="s">
        <v>67</v>
      </c>
      <c r="L37" s="3" t="s">
        <v>68</v>
      </c>
      <c r="M37" s="3" t="s">
        <v>68</v>
      </c>
      <c r="N37" s="3" t="s">
        <v>69</v>
      </c>
      <c r="O37" s="3" t="s">
        <v>69</v>
      </c>
      <c r="P37" s="3" t="s">
        <v>69</v>
      </c>
      <c r="Q37" s="8" t="n">
        <v>44942</v>
      </c>
      <c r="R37" s="3"/>
      <c r="S37" s="3"/>
      <c r="T37" s="3"/>
      <c r="U37" s="3"/>
      <c r="V37" s="3" t="s">
        <v>70</v>
      </c>
      <c r="W37" s="6" t="n">
        <v>1</v>
      </c>
      <c r="X37" s="9" t="n">
        <v>4410</v>
      </c>
      <c r="Y37" s="3" t="s">
        <v>60</v>
      </c>
      <c r="Z37" s="6" t="n">
        <v>135</v>
      </c>
      <c r="AA37" s="9" t="n">
        <v>32.67</v>
      </c>
      <c r="AB37" s="3" t="s">
        <v>71</v>
      </c>
      <c r="AC37" s="3" t="s">
        <v>72</v>
      </c>
      <c r="AD37" s="3" t="s">
        <v>73</v>
      </c>
      <c r="AE37" s="3" t="s">
        <v>74</v>
      </c>
      <c r="AF37" s="3" t="s">
        <v>75</v>
      </c>
      <c r="AG37" s="3" t="s">
        <v>74</v>
      </c>
      <c r="AH37" s="9" t="n">
        <v>4410</v>
      </c>
      <c r="AI37" s="9" t="n">
        <v>32.6666666666667</v>
      </c>
      <c r="AJ37" s="3"/>
      <c r="AK37" s="3"/>
      <c r="AL37" s="3"/>
      <c r="AM37" s="3" t="s">
        <v>182</v>
      </c>
      <c r="AN37" s="3" t="s">
        <v>183</v>
      </c>
      <c r="AO37" s="3"/>
      <c r="AP37" s="3"/>
      <c r="AQ37" s="3"/>
      <c r="AR37" s="3"/>
      <c r="AS37" s="2"/>
      <c r="AT37" s="3"/>
      <c r="AU37" s="3"/>
      <c r="AV37" s="3"/>
      <c r="AW37" s="3" t="s">
        <v>78</v>
      </c>
      <c r="AX37" s="10" t="n">
        <v>44942.5315396842</v>
      </c>
      <c r="AY37" s="3" t="s">
        <v>184</v>
      </c>
      <c r="AZ37" s="9" t="n">
        <v>4410</v>
      </c>
      <c r="BA37" s="8" t="n">
        <v>44942</v>
      </c>
      <c r="BB37" s="8" t="n">
        <v>45016</v>
      </c>
      <c r="BC37" s="8" t="n">
        <v>44942</v>
      </c>
      <c r="BD37" s="8" t="n">
        <v>44942</v>
      </c>
      <c r="BE37" s="10" t="n">
        <v>45291</v>
      </c>
      <c r="BF37" s="3" t="s">
        <v>81</v>
      </c>
      <c r="BG37" s="3"/>
      <c r="BH37" s="3"/>
      <c r="BI37" s="3" t="s">
        <v>82</v>
      </c>
    </row>
    <row r="38" customFormat="false" ht="15" hidden="false" customHeight="false" outlineLevel="0" collapsed="false">
      <c r="A38" s="6" t="n">
        <v>33</v>
      </c>
      <c r="B38" s="7" t="str">
        <f aca="false">HYPERLINK("https://my.zakupki.prom.ua/remote/dispatcher/state_purchase_view/40071190", "UA-2023-01-16-006063-a")</f>
        <v>UA-2023-01-16-006063-a</v>
      </c>
      <c r="C38" s="2" t="s">
        <v>60</v>
      </c>
      <c r="D38" s="3" t="s">
        <v>97</v>
      </c>
      <c r="E38" s="3" t="s">
        <v>97</v>
      </c>
      <c r="F38" s="3" t="s">
        <v>62</v>
      </c>
      <c r="G38" s="3" t="s">
        <v>98</v>
      </c>
      <c r="H38" s="3" t="s">
        <v>64</v>
      </c>
      <c r="I38" s="3" t="s">
        <v>65</v>
      </c>
      <c r="J38" s="3" t="s">
        <v>66</v>
      </c>
      <c r="K38" s="3" t="s">
        <v>67</v>
      </c>
      <c r="L38" s="3" t="s">
        <v>68</v>
      </c>
      <c r="M38" s="3" t="s">
        <v>68</v>
      </c>
      <c r="N38" s="3" t="s">
        <v>69</v>
      </c>
      <c r="O38" s="3" t="s">
        <v>69</v>
      </c>
      <c r="P38" s="3" t="s">
        <v>69</v>
      </c>
      <c r="Q38" s="8" t="n">
        <v>44942</v>
      </c>
      <c r="R38" s="3"/>
      <c r="S38" s="3"/>
      <c r="T38" s="3"/>
      <c r="U38" s="3"/>
      <c r="V38" s="3" t="s">
        <v>70</v>
      </c>
      <c r="W38" s="6" t="n">
        <v>1</v>
      </c>
      <c r="X38" s="9" t="n">
        <v>2925</v>
      </c>
      <c r="Y38" s="3" t="s">
        <v>60</v>
      </c>
      <c r="Z38" s="6" t="n">
        <v>45</v>
      </c>
      <c r="AA38" s="9" t="n">
        <v>65</v>
      </c>
      <c r="AB38" s="3" t="s">
        <v>71</v>
      </c>
      <c r="AC38" s="3" t="s">
        <v>72</v>
      </c>
      <c r="AD38" s="3" t="s">
        <v>73</v>
      </c>
      <c r="AE38" s="3" t="s">
        <v>74</v>
      </c>
      <c r="AF38" s="3" t="s">
        <v>75</v>
      </c>
      <c r="AG38" s="3" t="s">
        <v>74</v>
      </c>
      <c r="AH38" s="9" t="n">
        <v>2925</v>
      </c>
      <c r="AI38" s="9" t="n">
        <v>65</v>
      </c>
      <c r="AJ38" s="3"/>
      <c r="AK38" s="3"/>
      <c r="AL38" s="3"/>
      <c r="AM38" s="3" t="s">
        <v>182</v>
      </c>
      <c r="AN38" s="3" t="s">
        <v>183</v>
      </c>
      <c r="AO38" s="3"/>
      <c r="AP38" s="3"/>
      <c r="AQ38" s="3"/>
      <c r="AR38" s="3"/>
      <c r="AS38" s="2"/>
      <c r="AT38" s="3"/>
      <c r="AU38" s="3"/>
      <c r="AV38" s="3"/>
      <c r="AW38" s="3" t="s">
        <v>78</v>
      </c>
      <c r="AX38" s="10" t="n">
        <v>44942.525949753</v>
      </c>
      <c r="AY38" s="3" t="s">
        <v>185</v>
      </c>
      <c r="AZ38" s="9" t="n">
        <v>2925</v>
      </c>
      <c r="BA38" s="8" t="n">
        <v>44942</v>
      </c>
      <c r="BB38" s="8" t="n">
        <v>45016</v>
      </c>
      <c r="BC38" s="8" t="n">
        <v>44942</v>
      </c>
      <c r="BD38" s="8" t="n">
        <v>44942</v>
      </c>
      <c r="BE38" s="10" t="n">
        <v>45291</v>
      </c>
      <c r="BF38" s="3" t="s">
        <v>81</v>
      </c>
      <c r="BG38" s="3"/>
      <c r="BH38" s="3"/>
      <c r="BI38" s="3" t="s">
        <v>82</v>
      </c>
    </row>
    <row r="39" customFormat="false" ht="15" hidden="false" customHeight="false" outlineLevel="0" collapsed="false">
      <c r="A39" s="6" t="n">
        <v>34</v>
      </c>
      <c r="B39" s="7" t="str">
        <f aca="false">HYPERLINK("https://my.zakupki.prom.ua/remote/dispatcher/state_purchase_view/40070732", "UA-2023-01-16-005882-a")</f>
        <v>UA-2023-01-16-005882-a</v>
      </c>
      <c r="C39" s="2" t="s">
        <v>60</v>
      </c>
      <c r="D39" s="3" t="s">
        <v>83</v>
      </c>
      <c r="E39" s="3" t="s">
        <v>83</v>
      </c>
      <c r="F39" s="3" t="s">
        <v>62</v>
      </c>
      <c r="G39" s="3" t="s">
        <v>84</v>
      </c>
      <c r="H39" s="3" t="s">
        <v>64</v>
      </c>
      <c r="I39" s="3" t="s">
        <v>65</v>
      </c>
      <c r="J39" s="3" t="s">
        <v>66</v>
      </c>
      <c r="K39" s="3" t="s">
        <v>67</v>
      </c>
      <c r="L39" s="3" t="s">
        <v>68</v>
      </c>
      <c r="M39" s="3" t="s">
        <v>68</v>
      </c>
      <c r="N39" s="3" t="s">
        <v>69</v>
      </c>
      <c r="O39" s="3" t="s">
        <v>69</v>
      </c>
      <c r="P39" s="3" t="s">
        <v>69</v>
      </c>
      <c r="Q39" s="8" t="n">
        <v>44942</v>
      </c>
      <c r="R39" s="3"/>
      <c r="S39" s="3"/>
      <c r="T39" s="3"/>
      <c r="U39" s="3"/>
      <c r="V39" s="3" t="s">
        <v>70</v>
      </c>
      <c r="W39" s="6" t="n">
        <v>1</v>
      </c>
      <c r="X39" s="9" t="n">
        <v>1665</v>
      </c>
      <c r="Y39" s="3" t="s">
        <v>60</v>
      </c>
      <c r="Z39" s="6" t="n">
        <v>45</v>
      </c>
      <c r="AA39" s="9" t="n">
        <v>37</v>
      </c>
      <c r="AB39" s="3" t="s">
        <v>71</v>
      </c>
      <c r="AC39" s="3" t="s">
        <v>72</v>
      </c>
      <c r="AD39" s="3" t="s">
        <v>73</v>
      </c>
      <c r="AE39" s="3" t="s">
        <v>74</v>
      </c>
      <c r="AF39" s="3" t="s">
        <v>75</v>
      </c>
      <c r="AG39" s="3" t="s">
        <v>74</v>
      </c>
      <c r="AH39" s="9" t="n">
        <v>1665</v>
      </c>
      <c r="AI39" s="9" t="n">
        <v>37</v>
      </c>
      <c r="AJ39" s="3"/>
      <c r="AK39" s="3"/>
      <c r="AL39" s="3"/>
      <c r="AM39" s="3" t="s">
        <v>182</v>
      </c>
      <c r="AN39" s="3" t="s">
        <v>183</v>
      </c>
      <c r="AO39" s="3"/>
      <c r="AP39" s="3"/>
      <c r="AQ39" s="3"/>
      <c r="AR39" s="3"/>
      <c r="AS39" s="2"/>
      <c r="AT39" s="3"/>
      <c r="AU39" s="3"/>
      <c r="AV39" s="3"/>
      <c r="AW39" s="3" t="s">
        <v>78</v>
      </c>
      <c r="AX39" s="10" t="n">
        <v>44942.5202064802</v>
      </c>
      <c r="AY39" s="3" t="s">
        <v>186</v>
      </c>
      <c r="AZ39" s="9" t="n">
        <v>1665</v>
      </c>
      <c r="BA39" s="8" t="n">
        <v>44942</v>
      </c>
      <c r="BB39" s="8" t="n">
        <v>45016</v>
      </c>
      <c r="BC39" s="8" t="n">
        <v>44942</v>
      </c>
      <c r="BD39" s="8" t="n">
        <v>44942</v>
      </c>
      <c r="BE39" s="10" t="n">
        <v>45291</v>
      </c>
      <c r="BF39" s="3" t="s">
        <v>81</v>
      </c>
      <c r="BG39" s="3"/>
      <c r="BH39" s="3"/>
      <c r="BI39" s="3" t="s">
        <v>82</v>
      </c>
    </row>
    <row r="40" customFormat="false" ht="15" hidden="false" customHeight="false" outlineLevel="0" collapsed="false">
      <c r="A40" s="6" t="n">
        <v>35</v>
      </c>
      <c r="B40" s="7" t="str">
        <f aca="false">HYPERLINK("https://my.zakupki.prom.ua/remote/dispatcher/state_purchase_view/40070216", "UA-2023-01-16-005653-a")</f>
        <v>UA-2023-01-16-005653-a</v>
      </c>
      <c r="C40" s="2" t="s">
        <v>60</v>
      </c>
      <c r="D40" s="3" t="s">
        <v>94</v>
      </c>
      <c r="E40" s="3" t="s">
        <v>94</v>
      </c>
      <c r="F40" s="3" t="s">
        <v>62</v>
      </c>
      <c r="G40" s="3" t="s">
        <v>95</v>
      </c>
      <c r="H40" s="3" t="s">
        <v>64</v>
      </c>
      <c r="I40" s="3" t="s">
        <v>65</v>
      </c>
      <c r="J40" s="3" t="s">
        <v>66</v>
      </c>
      <c r="K40" s="3" t="s">
        <v>67</v>
      </c>
      <c r="L40" s="3" t="s">
        <v>68</v>
      </c>
      <c r="M40" s="3" t="s">
        <v>68</v>
      </c>
      <c r="N40" s="3" t="s">
        <v>69</v>
      </c>
      <c r="O40" s="3" t="s">
        <v>69</v>
      </c>
      <c r="P40" s="3" t="s">
        <v>69</v>
      </c>
      <c r="Q40" s="8" t="n">
        <v>44942</v>
      </c>
      <c r="R40" s="3"/>
      <c r="S40" s="3"/>
      <c r="T40" s="3"/>
      <c r="U40" s="3"/>
      <c r="V40" s="3" t="s">
        <v>70</v>
      </c>
      <c r="W40" s="6" t="n">
        <v>1</v>
      </c>
      <c r="X40" s="9" t="n">
        <v>3150</v>
      </c>
      <c r="Y40" s="3" t="s">
        <v>60</v>
      </c>
      <c r="Z40" s="6" t="n">
        <v>45</v>
      </c>
      <c r="AA40" s="9" t="n">
        <v>70</v>
      </c>
      <c r="AB40" s="3" t="s">
        <v>71</v>
      </c>
      <c r="AC40" s="3" t="s">
        <v>72</v>
      </c>
      <c r="AD40" s="3" t="s">
        <v>73</v>
      </c>
      <c r="AE40" s="3" t="s">
        <v>74</v>
      </c>
      <c r="AF40" s="3" t="s">
        <v>75</v>
      </c>
      <c r="AG40" s="3" t="s">
        <v>74</v>
      </c>
      <c r="AH40" s="9" t="n">
        <v>3150</v>
      </c>
      <c r="AI40" s="9" t="n">
        <v>70</v>
      </c>
      <c r="AJ40" s="3"/>
      <c r="AK40" s="3"/>
      <c r="AL40" s="3"/>
      <c r="AM40" s="3" t="s">
        <v>182</v>
      </c>
      <c r="AN40" s="3" t="s">
        <v>183</v>
      </c>
      <c r="AO40" s="3"/>
      <c r="AP40" s="3"/>
      <c r="AQ40" s="3"/>
      <c r="AR40" s="3"/>
      <c r="AS40" s="2"/>
      <c r="AT40" s="3"/>
      <c r="AU40" s="3"/>
      <c r="AV40" s="3"/>
      <c r="AW40" s="3" t="s">
        <v>78</v>
      </c>
      <c r="AX40" s="10" t="n">
        <v>44942.5117792076</v>
      </c>
      <c r="AY40" s="3" t="s">
        <v>187</v>
      </c>
      <c r="AZ40" s="9" t="n">
        <v>3150</v>
      </c>
      <c r="BA40" s="8" t="n">
        <v>44942</v>
      </c>
      <c r="BB40" s="8" t="n">
        <v>45016</v>
      </c>
      <c r="BC40" s="8" t="n">
        <v>44942</v>
      </c>
      <c r="BD40" s="8" t="n">
        <v>44942</v>
      </c>
      <c r="BE40" s="10" t="n">
        <v>45291</v>
      </c>
      <c r="BF40" s="3" t="s">
        <v>81</v>
      </c>
      <c r="BG40" s="3"/>
      <c r="BH40" s="3"/>
      <c r="BI40" s="3" t="s">
        <v>82</v>
      </c>
    </row>
    <row r="41" customFormat="false" ht="15" hidden="false" customHeight="false" outlineLevel="0" collapsed="false">
      <c r="A41" s="6" t="n">
        <v>36</v>
      </c>
      <c r="B41" s="7" t="str">
        <f aca="false">HYPERLINK("https://my.zakupki.prom.ua/remote/dispatcher/state_purchase_view/40069786", "UA-2023-01-16-005473-a")</f>
        <v>UA-2023-01-16-005473-a</v>
      </c>
      <c r="C41" s="2" t="s">
        <v>60</v>
      </c>
      <c r="D41" s="3" t="s">
        <v>91</v>
      </c>
      <c r="E41" s="3" t="s">
        <v>188</v>
      </c>
      <c r="F41" s="3" t="s">
        <v>62</v>
      </c>
      <c r="G41" s="3" t="s">
        <v>92</v>
      </c>
      <c r="H41" s="3" t="s">
        <v>64</v>
      </c>
      <c r="I41" s="3" t="s">
        <v>65</v>
      </c>
      <c r="J41" s="3" t="s">
        <v>66</v>
      </c>
      <c r="K41" s="3" t="s">
        <v>67</v>
      </c>
      <c r="L41" s="3" t="s">
        <v>68</v>
      </c>
      <c r="M41" s="3" t="s">
        <v>68</v>
      </c>
      <c r="N41" s="3" t="s">
        <v>69</v>
      </c>
      <c r="O41" s="3" t="s">
        <v>69</v>
      </c>
      <c r="P41" s="3" t="s">
        <v>69</v>
      </c>
      <c r="Q41" s="8" t="n">
        <v>44942</v>
      </c>
      <c r="R41" s="3"/>
      <c r="S41" s="3"/>
      <c r="T41" s="3"/>
      <c r="U41" s="3"/>
      <c r="V41" s="3" t="s">
        <v>70</v>
      </c>
      <c r="W41" s="6" t="n">
        <v>1</v>
      </c>
      <c r="X41" s="9" t="n">
        <v>2025</v>
      </c>
      <c r="Y41" s="3" t="s">
        <v>60</v>
      </c>
      <c r="Z41" s="6" t="n">
        <v>45</v>
      </c>
      <c r="AA41" s="9" t="n">
        <v>45</v>
      </c>
      <c r="AB41" s="3" t="s">
        <v>71</v>
      </c>
      <c r="AC41" s="3" t="s">
        <v>72</v>
      </c>
      <c r="AD41" s="3" t="s">
        <v>73</v>
      </c>
      <c r="AE41" s="3" t="s">
        <v>74</v>
      </c>
      <c r="AF41" s="3" t="s">
        <v>75</v>
      </c>
      <c r="AG41" s="3" t="s">
        <v>74</v>
      </c>
      <c r="AH41" s="9" t="n">
        <v>2025</v>
      </c>
      <c r="AI41" s="9" t="n">
        <v>45</v>
      </c>
      <c r="AJ41" s="3"/>
      <c r="AK41" s="3"/>
      <c r="AL41" s="3"/>
      <c r="AM41" s="3" t="s">
        <v>182</v>
      </c>
      <c r="AN41" s="3" t="s">
        <v>183</v>
      </c>
      <c r="AO41" s="3"/>
      <c r="AP41" s="3"/>
      <c r="AQ41" s="3"/>
      <c r="AR41" s="3"/>
      <c r="AS41" s="2"/>
      <c r="AT41" s="3"/>
      <c r="AU41" s="3"/>
      <c r="AV41" s="3"/>
      <c r="AW41" s="3" t="s">
        <v>78</v>
      </c>
      <c r="AX41" s="10" t="n">
        <v>44942.506011641</v>
      </c>
      <c r="AY41" s="3" t="s">
        <v>189</v>
      </c>
      <c r="AZ41" s="9" t="n">
        <v>2025</v>
      </c>
      <c r="BA41" s="8" t="n">
        <v>44942</v>
      </c>
      <c r="BB41" s="8" t="n">
        <v>45016</v>
      </c>
      <c r="BC41" s="8" t="n">
        <v>44942</v>
      </c>
      <c r="BD41" s="8" t="n">
        <v>44942</v>
      </c>
      <c r="BE41" s="10" t="n">
        <v>45291</v>
      </c>
      <c r="BF41" s="3" t="s">
        <v>81</v>
      </c>
      <c r="BG41" s="3"/>
      <c r="BH41" s="3"/>
      <c r="BI41" s="3" t="s">
        <v>82</v>
      </c>
    </row>
    <row r="42" customFormat="false" ht="15" hidden="false" customHeight="false" outlineLevel="0" collapsed="false">
      <c r="A42" s="6" t="n">
        <v>37</v>
      </c>
      <c r="B42" s="7" t="str">
        <f aca="false">HYPERLINK("https://my.zakupki.prom.ua/remote/dispatcher/state_purchase_view/40069576", "UA-2023-01-16-005341-a")</f>
        <v>UA-2023-01-16-005341-a</v>
      </c>
      <c r="C42" s="2" t="s">
        <v>60</v>
      </c>
      <c r="D42" s="3" t="s">
        <v>100</v>
      </c>
      <c r="E42" s="3" t="s">
        <v>100</v>
      </c>
      <c r="F42" s="3" t="s">
        <v>62</v>
      </c>
      <c r="G42" s="3" t="s">
        <v>124</v>
      </c>
      <c r="H42" s="3" t="s">
        <v>64</v>
      </c>
      <c r="I42" s="3" t="s">
        <v>65</v>
      </c>
      <c r="J42" s="3" t="s">
        <v>66</v>
      </c>
      <c r="K42" s="3" t="s">
        <v>67</v>
      </c>
      <c r="L42" s="3" t="s">
        <v>68</v>
      </c>
      <c r="M42" s="3" t="s">
        <v>68</v>
      </c>
      <c r="N42" s="3" t="s">
        <v>69</v>
      </c>
      <c r="O42" s="3" t="s">
        <v>69</v>
      </c>
      <c r="P42" s="3" t="s">
        <v>69</v>
      </c>
      <c r="Q42" s="8" t="n">
        <v>44942</v>
      </c>
      <c r="R42" s="3"/>
      <c r="S42" s="3"/>
      <c r="T42" s="3"/>
      <c r="U42" s="3"/>
      <c r="V42" s="3" t="s">
        <v>70</v>
      </c>
      <c r="W42" s="6" t="n">
        <v>1</v>
      </c>
      <c r="X42" s="9" t="n">
        <v>1575</v>
      </c>
      <c r="Y42" s="3" t="s">
        <v>60</v>
      </c>
      <c r="Z42" s="6" t="n">
        <v>45</v>
      </c>
      <c r="AA42" s="9" t="n">
        <v>35</v>
      </c>
      <c r="AB42" s="3" t="s">
        <v>71</v>
      </c>
      <c r="AC42" s="3" t="s">
        <v>72</v>
      </c>
      <c r="AD42" s="3" t="s">
        <v>73</v>
      </c>
      <c r="AE42" s="3" t="s">
        <v>74</v>
      </c>
      <c r="AF42" s="3" t="s">
        <v>75</v>
      </c>
      <c r="AG42" s="3" t="s">
        <v>74</v>
      </c>
      <c r="AH42" s="9" t="n">
        <v>1575</v>
      </c>
      <c r="AI42" s="9" t="n">
        <v>35</v>
      </c>
      <c r="AJ42" s="3"/>
      <c r="AK42" s="3"/>
      <c r="AL42" s="3"/>
      <c r="AM42" s="3" t="s">
        <v>182</v>
      </c>
      <c r="AN42" s="3" t="s">
        <v>183</v>
      </c>
      <c r="AO42" s="3"/>
      <c r="AP42" s="3"/>
      <c r="AQ42" s="3"/>
      <c r="AR42" s="3"/>
      <c r="AS42" s="2"/>
      <c r="AT42" s="3"/>
      <c r="AU42" s="3"/>
      <c r="AV42" s="3"/>
      <c r="AW42" s="3" t="s">
        <v>78</v>
      </c>
      <c r="AX42" s="10" t="n">
        <v>44942.5021882461</v>
      </c>
      <c r="AY42" s="3" t="s">
        <v>174</v>
      </c>
      <c r="AZ42" s="9" t="n">
        <v>1575</v>
      </c>
      <c r="BA42" s="8" t="n">
        <v>44942</v>
      </c>
      <c r="BB42" s="8" t="n">
        <v>45016</v>
      </c>
      <c r="BC42" s="8" t="n">
        <v>44942</v>
      </c>
      <c r="BD42" s="8" t="n">
        <v>44942</v>
      </c>
      <c r="BE42" s="10" t="n">
        <v>45291</v>
      </c>
      <c r="BF42" s="3" t="s">
        <v>81</v>
      </c>
      <c r="BG42" s="3"/>
      <c r="BH42" s="3"/>
      <c r="BI42" s="3" t="s">
        <v>82</v>
      </c>
    </row>
    <row r="43" customFormat="false" ht="15" hidden="false" customHeight="false" outlineLevel="0" collapsed="false">
      <c r="A43" s="6" t="n">
        <v>38</v>
      </c>
      <c r="B43" s="7" t="str">
        <f aca="false">HYPERLINK("https://my.zakupki.prom.ua/remote/dispatcher/state_purchase_view/40067586", "UA-2023-01-16-004439-a")</f>
        <v>UA-2023-01-16-004439-a</v>
      </c>
      <c r="C43" s="2" t="s">
        <v>60</v>
      </c>
      <c r="D43" s="3" t="s">
        <v>190</v>
      </c>
      <c r="E43" s="3" t="s">
        <v>190</v>
      </c>
      <c r="F43" s="3" t="s">
        <v>62</v>
      </c>
      <c r="G43" s="3" t="s">
        <v>191</v>
      </c>
      <c r="H43" s="3" t="s">
        <v>64</v>
      </c>
      <c r="I43" s="3" t="s">
        <v>65</v>
      </c>
      <c r="J43" s="3" t="s">
        <v>66</v>
      </c>
      <c r="K43" s="3" t="s">
        <v>67</v>
      </c>
      <c r="L43" s="3" t="s">
        <v>68</v>
      </c>
      <c r="M43" s="3" t="s">
        <v>68</v>
      </c>
      <c r="N43" s="3" t="s">
        <v>69</v>
      </c>
      <c r="O43" s="3" t="s">
        <v>69</v>
      </c>
      <c r="P43" s="3" t="s">
        <v>69</v>
      </c>
      <c r="Q43" s="8" t="n">
        <v>44942</v>
      </c>
      <c r="R43" s="3"/>
      <c r="S43" s="3"/>
      <c r="T43" s="3"/>
      <c r="U43" s="3"/>
      <c r="V43" s="3" t="s">
        <v>70</v>
      </c>
      <c r="W43" s="6" t="n">
        <v>1</v>
      </c>
      <c r="X43" s="9" t="n">
        <v>26260.79</v>
      </c>
      <c r="Y43" s="3" t="s">
        <v>60</v>
      </c>
      <c r="Z43" s="6" t="n">
        <v>25300</v>
      </c>
      <c r="AA43" s="9" t="n">
        <v>1.04</v>
      </c>
      <c r="AB43" s="3" t="s">
        <v>178</v>
      </c>
      <c r="AC43" s="3" t="s">
        <v>72</v>
      </c>
      <c r="AD43" s="3" t="s">
        <v>73</v>
      </c>
      <c r="AE43" s="3" t="s">
        <v>65</v>
      </c>
      <c r="AF43" s="3" t="s">
        <v>75</v>
      </c>
      <c r="AG43" s="3" t="s">
        <v>74</v>
      </c>
      <c r="AH43" s="9" t="n">
        <v>26260.79</v>
      </c>
      <c r="AI43" s="9" t="n">
        <v>1.03797588932806</v>
      </c>
      <c r="AJ43" s="3"/>
      <c r="AK43" s="3"/>
      <c r="AL43" s="3"/>
      <c r="AM43" s="3" t="s">
        <v>192</v>
      </c>
      <c r="AN43" s="3" t="s">
        <v>193</v>
      </c>
      <c r="AO43" s="3"/>
      <c r="AP43" s="3"/>
      <c r="AQ43" s="3"/>
      <c r="AR43" s="3"/>
      <c r="AS43" s="2"/>
      <c r="AT43" s="3"/>
      <c r="AU43" s="3"/>
      <c r="AV43" s="3"/>
      <c r="AW43" s="3" t="s">
        <v>78</v>
      </c>
      <c r="AX43" s="10" t="n">
        <v>44942.4810030609</v>
      </c>
      <c r="AY43" s="3" t="s">
        <v>194</v>
      </c>
      <c r="AZ43" s="9" t="n">
        <v>26260.79</v>
      </c>
      <c r="BA43" s="8" t="n">
        <v>44927</v>
      </c>
      <c r="BB43" s="8" t="n">
        <v>45291</v>
      </c>
      <c r="BC43" s="8" t="n">
        <v>44939</v>
      </c>
      <c r="BD43" s="8" t="n">
        <v>44939</v>
      </c>
      <c r="BE43" s="10" t="n">
        <v>45291</v>
      </c>
      <c r="BF43" s="3" t="s">
        <v>81</v>
      </c>
      <c r="BG43" s="3"/>
      <c r="BH43" s="3"/>
      <c r="BI43" s="3" t="s">
        <v>82</v>
      </c>
    </row>
    <row r="44" customFormat="false" ht="15" hidden="false" customHeight="false" outlineLevel="0" collapsed="false">
      <c r="A44" s="6" t="n">
        <v>39</v>
      </c>
      <c r="B44" s="7" t="str">
        <f aca="false">HYPERLINK("https://my.zakupki.prom.ua/remote/dispatcher/state_purchase_view/39993026", "UA-2023-01-11-002046-a")</f>
        <v>UA-2023-01-11-002046-a</v>
      </c>
      <c r="C44" s="2" t="s">
        <v>60</v>
      </c>
      <c r="D44" s="3" t="s">
        <v>195</v>
      </c>
      <c r="E44" s="3" t="s">
        <v>195</v>
      </c>
      <c r="F44" s="3" t="s">
        <v>62</v>
      </c>
      <c r="G44" s="3" t="s">
        <v>196</v>
      </c>
      <c r="H44" s="3" t="s">
        <v>64</v>
      </c>
      <c r="I44" s="3" t="s">
        <v>65</v>
      </c>
      <c r="J44" s="3" t="s">
        <v>66</v>
      </c>
      <c r="K44" s="3" t="s">
        <v>67</v>
      </c>
      <c r="L44" s="3" t="s">
        <v>68</v>
      </c>
      <c r="M44" s="3" t="s">
        <v>68</v>
      </c>
      <c r="N44" s="3" t="s">
        <v>69</v>
      </c>
      <c r="O44" s="3" t="s">
        <v>69</v>
      </c>
      <c r="P44" s="3" t="s">
        <v>69</v>
      </c>
      <c r="Q44" s="8" t="n">
        <v>44937</v>
      </c>
      <c r="R44" s="3"/>
      <c r="S44" s="3"/>
      <c r="T44" s="3"/>
      <c r="U44" s="3"/>
      <c r="V44" s="3" t="s">
        <v>70</v>
      </c>
      <c r="W44" s="6" t="n">
        <v>1</v>
      </c>
      <c r="X44" s="9" t="n">
        <v>4280</v>
      </c>
      <c r="Y44" s="3" t="s">
        <v>60</v>
      </c>
      <c r="Z44" s="6" t="n">
        <v>200</v>
      </c>
      <c r="AA44" s="9" t="n">
        <v>21.4</v>
      </c>
      <c r="AB44" s="3" t="s">
        <v>197</v>
      </c>
      <c r="AC44" s="3" t="s">
        <v>72</v>
      </c>
      <c r="AD44" s="3" t="s">
        <v>73</v>
      </c>
      <c r="AE44" s="3" t="s">
        <v>65</v>
      </c>
      <c r="AF44" s="3" t="s">
        <v>75</v>
      </c>
      <c r="AG44" s="3" t="s">
        <v>74</v>
      </c>
      <c r="AH44" s="9" t="n">
        <v>4280</v>
      </c>
      <c r="AI44" s="9" t="n">
        <v>21.4</v>
      </c>
      <c r="AJ44" s="3"/>
      <c r="AK44" s="3"/>
      <c r="AL44" s="3"/>
      <c r="AM44" s="3" t="s">
        <v>198</v>
      </c>
      <c r="AN44" s="3" t="s">
        <v>199</v>
      </c>
      <c r="AO44" s="3"/>
      <c r="AP44" s="3"/>
      <c r="AQ44" s="3"/>
      <c r="AR44" s="3"/>
      <c r="AS44" s="2"/>
      <c r="AT44" s="3"/>
      <c r="AU44" s="3"/>
      <c r="AV44" s="3"/>
      <c r="AW44" s="3" t="s">
        <v>78</v>
      </c>
      <c r="AX44" s="10" t="n">
        <v>44937.4624813617</v>
      </c>
      <c r="AY44" s="3" t="s">
        <v>200</v>
      </c>
      <c r="AZ44" s="9" t="n">
        <v>4280</v>
      </c>
      <c r="BA44" s="8" t="n">
        <v>44927</v>
      </c>
      <c r="BB44" s="8" t="n">
        <v>45291</v>
      </c>
      <c r="BC44" s="8" t="n">
        <v>44937</v>
      </c>
      <c r="BD44" s="8" t="n">
        <v>44937</v>
      </c>
      <c r="BE44" s="10" t="n">
        <v>45291</v>
      </c>
      <c r="BF44" s="3" t="s">
        <v>81</v>
      </c>
      <c r="BG44" s="3"/>
      <c r="BH44" s="3"/>
      <c r="BI44" s="3" t="s">
        <v>82</v>
      </c>
    </row>
    <row r="45" customFormat="false" ht="15" hidden="false" customHeight="false" outlineLevel="0" collapsed="false">
      <c r="A45" s="6" t="n">
        <v>40</v>
      </c>
      <c r="B45" s="7" t="str">
        <f aca="false">HYPERLINK("https://my.zakupki.prom.ua/remote/dispatcher/state_purchase_view/39992854", "UA-2023-01-11-001975-a")</f>
        <v>UA-2023-01-11-001975-a</v>
      </c>
      <c r="C45" s="2" t="s">
        <v>60</v>
      </c>
      <c r="D45" s="3" t="s">
        <v>201</v>
      </c>
      <c r="E45" s="3" t="s">
        <v>201</v>
      </c>
      <c r="F45" s="3" t="s">
        <v>62</v>
      </c>
      <c r="G45" s="3" t="s">
        <v>202</v>
      </c>
      <c r="H45" s="3" t="s">
        <v>64</v>
      </c>
      <c r="I45" s="3" t="s">
        <v>65</v>
      </c>
      <c r="J45" s="3" t="s">
        <v>66</v>
      </c>
      <c r="K45" s="3" t="s">
        <v>67</v>
      </c>
      <c r="L45" s="3" t="s">
        <v>68</v>
      </c>
      <c r="M45" s="3" t="s">
        <v>68</v>
      </c>
      <c r="N45" s="3" t="s">
        <v>69</v>
      </c>
      <c r="O45" s="3" t="s">
        <v>69</v>
      </c>
      <c r="P45" s="3" t="s">
        <v>69</v>
      </c>
      <c r="Q45" s="8" t="n">
        <v>44937</v>
      </c>
      <c r="R45" s="3"/>
      <c r="S45" s="3"/>
      <c r="T45" s="3"/>
      <c r="U45" s="3"/>
      <c r="V45" s="3" t="s">
        <v>70</v>
      </c>
      <c r="W45" s="6" t="n">
        <v>1</v>
      </c>
      <c r="X45" s="9" t="n">
        <v>3080</v>
      </c>
      <c r="Y45" s="3" t="s">
        <v>60</v>
      </c>
      <c r="Z45" s="6" t="n">
        <v>200</v>
      </c>
      <c r="AA45" s="9" t="n">
        <v>15.4</v>
      </c>
      <c r="AB45" s="3" t="s">
        <v>197</v>
      </c>
      <c r="AC45" s="3" t="s">
        <v>72</v>
      </c>
      <c r="AD45" s="3" t="s">
        <v>73</v>
      </c>
      <c r="AE45" s="3" t="s">
        <v>65</v>
      </c>
      <c r="AF45" s="3" t="s">
        <v>75</v>
      </c>
      <c r="AG45" s="3" t="s">
        <v>74</v>
      </c>
      <c r="AH45" s="9" t="n">
        <v>3080</v>
      </c>
      <c r="AI45" s="9" t="n">
        <v>15.4</v>
      </c>
      <c r="AJ45" s="3"/>
      <c r="AK45" s="3"/>
      <c r="AL45" s="3"/>
      <c r="AM45" s="3" t="s">
        <v>198</v>
      </c>
      <c r="AN45" s="3" t="s">
        <v>199</v>
      </c>
      <c r="AO45" s="3"/>
      <c r="AP45" s="3"/>
      <c r="AQ45" s="3"/>
      <c r="AR45" s="3"/>
      <c r="AS45" s="2"/>
      <c r="AT45" s="3"/>
      <c r="AU45" s="3"/>
      <c r="AV45" s="3"/>
      <c r="AW45" s="3" t="s">
        <v>78</v>
      </c>
      <c r="AX45" s="10" t="n">
        <v>44937.4593685264</v>
      </c>
      <c r="AY45" s="3" t="s">
        <v>200</v>
      </c>
      <c r="AZ45" s="9" t="n">
        <v>3080</v>
      </c>
      <c r="BA45" s="8" t="n">
        <v>44927</v>
      </c>
      <c r="BB45" s="8" t="n">
        <v>45291</v>
      </c>
      <c r="BC45" s="8" t="n">
        <v>44937</v>
      </c>
      <c r="BD45" s="8" t="n">
        <v>44937</v>
      </c>
      <c r="BE45" s="10" t="n">
        <v>45291</v>
      </c>
      <c r="BF45" s="3" t="s">
        <v>81</v>
      </c>
      <c r="BG45" s="3"/>
      <c r="BH45" s="3"/>
      <c r="BI45" s="3" t="s">
        <v>82</v>
      </c>
    </row>
    <row r="46" customFormat="false" ht="15" hidden="false" customHeight="false" outlineLevel="0" collapsed="false">
      <c r="A46" s="6" t="n">
        <v>41</v>
      </c>
      <c r="B46" s="7" t="str">
        <f aca="false">HYPERLINK("https://my.zakupki.prom.ua/remote/dispatcher/state_purchase_view/39992011", "UA-2023-01-11-001586-a")</f>
        <v>UA-2023-01-11-001586-a</v>
      </c>
      <c r="C46" s="2" t="s">
        <v>60</v>
      </c>
      <c r="D46" s="3" t="s">
        <v>203</v>
      </c>
      <c r="E46" s="3" t="s">
        <v>204</v>
      </c>
      <c r="F46" s="3" t="s">
        <v>62</v>
      </c>
      <c r="G46" s="3" t="s">
        <v>205</v>
      </c>
      <c r="H46" s="3" t="s">
        <v>64</v>
      </c>
      <c r="I46" s="3" t="s">
        <v>65</v>
      </c>
      <c r="J46" s="3" t="s">
        <v>66</v>
      </c>
      <c r="K46" s="3" t="s">
        <v>67</v>
      </c>
      <c r="L46" s="3" t="s">
        <v>68</v>
      </c>
      <c r="M46" s="3" t="s">
        <v>68</v>
      </c>
      <c r="N46" s="3" t="s">
        <v>69</v>
      </c>
      <c r="O46" s="3" t="s">
        <v>69</v>
      </c>
      <c r="P46" s="3" t="s">
        <v>69</v>
      </c>
      <c r="Q46" s="8" t="n">
        <v>44937</v>
      </c>
      <c r="R46" s="3"/>
      <c r="S46" s="3"/>
      <c r="T46" s="3"/>
      <c r="U46" s="3"/>
      <c r="V46" s="3" t="s">
        <v>70</v>
      </c>
      <c r="W46" s="6" t="n">
        <v>1</v>
      </c>
      <c r="X46" s="9" t="n">
        <v>95763.8</v>
      </c>
      <c r="Y46" s="3" t="s">
        <v>60</v>
      </c>
      <c r="Z46" s="6" t="n">
        <v>27</v>
      </c>
      <c r="AA46" s="9" t="n">
        <v>3546.81</v>
      </c>
      <c r="AB46" s="3" t="s">
        <v>206</v>
      </c>
      <c r="AC46" s="3" t="s">
        <v>72</v>
      </c>
      <c r="AD46" s="3" t="s">
        <v>73</v>
      </c>
      <c r="AE46" s="3" t="s">
        <v>74</v>
      </c>
      <c r="AF46" s="3" t="s">
        <v>75</v>
      </c>
      <c r="AG46" s="3" t="s">
        <v>74</v>
      </c>
      <c r="AH46" s="9" t="n">
        <v>95763.8</v>
      </c>
      <c r="AI46" s="9" t="n">
        <v>3546.80740740741</v>
      </c>
      <c r="AJ46" s="3"/>
      <c r="AK46" s="3"/>
      <c r="AL46" s="3"/>
      <c r="AM46" s="3" t="s">
        <v>207</v>
      </c>
      <c r="AN46" s="3" t="s">
        <v>208</v>
      </c>
      <c r="AO46" s="3"/>
      <c r="AP46" s="3"/>
      <c r="AQ46" s="3"/>
      <c r="AR46" s="3"/>
      <c r="AS46" s="2"/>
      <c r="AT46" s="3"/>
      <c r="AU46" s="3"/>
      <c r="AV46" s="3"/>
      <c r="AW46" s="3" t="s">
        <v>78</v>
      </c>
      <c r="AX46" s="10" t="n">
        <v>44937.4453672647</v>
      </c>
      <c r="AY46" s="3" t="s">
        <v>209</v>
      </c>
      <c r="AZ46" s="9" t="n">
        <v>95763.8</v>
      </c>
      <c r="BA46" s="8" t="n">
        <v>44927</v>
      </c>
      <c r="BB46" s="8" t="n">
        <v>45291</v>
      </c>
      <c r="BC46" s="8" t="n">
        <v>44937</v>
      </c>
      <c r="BD46" s="8" t="n">
        <v>44937</v>
      </c>
      <c r="BE46" s="10" t="n">
        <v>45291</v>
      </c>
      <c r="BF46" s="3" t="s">
        <v>81</v>
      </c>
      <c r="BG46" s="3"/>
      <c r="BH46" s="3"/>
      <c r="BI46" s="3" t="s">
        <v>82</v>
      </c>
    </row>
    <row r="47" customFormat="false" ht="15" hidden="false" customHeight="false" outlineLevel="0" collapsed="false">
      <c r="A47" s="3" t="s">
        <v>210</v>
      </c>
    </row>
  </sheetData>
  <autoFilter ref="A5:BI46"/>
  <hyperlinks>
    <hyperlink ref="B6" r:id="rId1" display="https://my.zakupki.prom.ua/remote/dispatcher/state_purchase_view/45211813"/>
    <hyperlink ref="B7" r:id="rId2" display="https://my.zakupki.prom.ua/remote/dispatcher/state_purchase_view/43713800"/>
    <hyperlink ref="B8" r:id="rId3" display="https://my.zakupki.prom.ua/remote/dispatcher/state_purchase_view/43713607"/>
    <hyperlink ref="B9" r:id="rId4" display="https://my.zakupki.prom.ua/remote/dispatcher/state_purchase_view/43713390"/>
    <hyperlink ref="B10" r:id="rId5" display="https://my.zakupki.prom.ua/remote/dispatcher/state_purchase_view/43713049"/>
    <hyperlink ref="B11" r:id="rId6" display="https://my.zakupki.prom.ua/remote/dispatcher/state_purchase_view/43712845"/>
    <hyperlink ref="B12" r:id="rId7" display="https://my.zakupki.prom.ua/remote/dispatcher/state_purchase_view/43712594"/>
    <hyperlink ref="B13" r:id="rId8" display="https://my.zakupki.prom.ua/remote/dispatcher/state_purchase_view/43506924"/>
    <hyperlink ref="B14" r:id="rId9" display="https://my.zakupki.prom.ua/remote/dispatcher/state_purchase_view/42750078"/>
    <hyperlink ref="B15" r:id="rId10" display="https://my.zakupki.prom.ua/remote/dispatcher/state_purchase_view/42749726"/>
    <hyperlink ref="B16" r:id="rId11" display="https://my.zakupki.prom.ua/remote/dispatcher/state_purchase_view/42179658"/>
    <hyperlink ref="B17" r:id="rId12" display="https://my.zakupki.prom.ua/remote/dispatcher/state_purchase_view/41788248"/>
    <hyperlink ref="B18" r:id="rId13" display="https://my.zakupki.prom.ua/remote/dispatcher/state_purchase_view/41787924"/>
    <hyperlink ref="B19" r:id="rId14" display="https://my.zakupki.prom.ua/remote/dispatcher/state_purchase_view/41787510"/>
    <hyperlink ref="B20" r:id="rId15" display="https://my.zakupki.prom.ua/remote/dispatcher/state_purchase_view/41787229"/>
    <hyperlink ref="B21" r:id="rId16" display="https://my.zakupki.prom.ua/remote/dispatcher/state_purchase_view/41786803"/>
    <hyperlink ref="B22" r:id="rId17" display="https://my.zakupki.prom.ua/remote/dispatcher/state_purchase_view/41786602"/>
    <hyperlink ref="B23" r:id="rId18" display="https://my.zakupki.prom.ua/remote/dispatcher/state_purchase_view/41730329"/>
    <hyperlink ref="B24" r:id="rId19" display="https://my.zakupki.prom.ua/remote/dispatcher/state_purchase_view/40905972"/>
    <hyperlink ref="B25" r:id="rId20" display="https://my.zakupki.prom.ua/remote/dispatcher/state_purchase_view/40713676"/>
    <hyperlink ref="B26" r:id="rId21" display="https://my.zakupki.prom.ua/remote/dispatcher/state_purchase_view/40713343"/>
    <hyperlink ref="B27" r:id="rId22" display="https://my.zakupki.prom.ua/remote/dispatcher/state_purchase_view/40712916"/>
    <hyperlink ref="B28" r:id="rId23" display="https://my.zakupki.prom.ua/remote/dispatcher/state_purchase_view/40687587"/>
    <hyperlink ref="B29" r:id="rId24" display="https://my.zakupki.prom.ua/remote/dispatcher/state_purchase_view/40687359"/>
    <hyperlink ref="B30" r:id="rId25" display="https://my.zakupki.prom.ua/remote/dispatcher/state_purchase_view/40479675"/>
    <hyperlink ref="B31" r:id="rId26" display="https://my.zakupki.prom.ua/remote/dispatcher/state_purchase_view/40389142"/>
    <hyperlink ref="B32" r:id="rId27" display="https://my.zakupki.prom.ua/remote/dispatcher/state_purchase_view/40311769"/>
    <hyperlink ref="B33" r:id="rId28" display="https://my.zakupki.prom.ua/remote/dispatcher/state_purchase_view/40311477"/>
    <hyperlink ref="B34" r:id="rId29" display="https://my.zakupki.prom.ua/remote/dispatcher/state_purchase_view/40177404"/>
    <hyperlink ref="B35" r:id="rId30" display="https://my.zakupki.prom.ua/remote/dispatcher/state_purchase_view/40104680"/>
    <hyperlink ref="B36" r:id="rId31" display="https://my.zakupki.prom.ua/remote/dispatcher/state_purchase_view/40104242"/>
    <hyperlink ref="B37" r:id="rId32" display="https://my.zakupki.prom.ua/remote/dispatcher/state_purchase_view/40071521"/>
    <hyperlink ref="B38" r:id="rId33" display="https://my.zakupki.prom.ua/remote/dispatcher/state_purchase_view/40071190"/>
    <hyperlink ref="B39" r:id="rId34" display="https://my.zakupki.prom.ua/remote/dispatcher/state_purchase_view/40070732"/>
    <hyperlink ref="B40" r:id="rId35" display="https://my.zakupki.prom.ua/remote/dispatcher/state_purchase_view/40070216"/>
    <hyperlink ref="B41" r:id="rId36" display="https://my.zakupki.prom.ua/remote/dispatcher/state_purchase_view/40069786"/>
    <hyperlink ref="B42" r:id="rId37" display="https://my.zakupki.prom.ua/remote/dispatcher/state_purchase_view/40069576"/>
    <hyperlink ref="B43" r:id="rId38" display="https://my.zakupki.prom.ua/remote/dispatcher/state_purchase_view/40067586"/>
    <hyperlink ref="B44" r:id="rId39" display="https://my.zakupki.prom.ua/remote/dispatcher/state_purchase_view/39993026"/>
    <hyperlink ref="B45" r:id="rId40" display="https://my.zakupki.prom.ua/remote/dispatcher/state_purchase_view/39992854"/>
    <hyperlink ref="B46" r:id="rId41" display="https://my.zakupki.prom.ua/remote/dispatcher/state_purchase_view/39992011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2023-09-15T13:27:28Z</dcterms:created>
  <dc:creator>Unknown</dc:creator>
  <dc:description/>
  <dc:language>uk-UA</dc:language>
  <cp:lastModifiedBy/>
  <dcterms:modified xsi:type="dcterms:W3CDTF">2023-09-26T08:31:42Z</dcterms:modified>
  <cp:revision>1</cp:revision>
  <dc:subject/>
  <dc:title>Untitled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