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721" activeTab="0"/>
  </bookViews>
  <sheets>
    <sheet name="Дит.сад   1.03.19" sheetId="1" r:id="rId1"/>
    <sheet name="розрахунок" sheetId="2" r:id="rId2"/>
  </sheets>
  <definedNames>
    <definedName name="Excel_BuiltIn_Print_Area">#REF!</definedName>
    <definedName name="_xlnm.Print_Area" localSheetId="0">'Дит.сад   1.03.19'!$A$1:$AF$43</definedName>
  </definedNames>
  <calcPr fullCalcOnLoad="1" refMode="R1C1"/>
</workbook>
</file>

<file path=xl/sharedStrings.xml><?xml version="1.0" encoding="utf-8"?>
<sst xmlns="http://schemas.openxmlformats.org/spreadsheetml/2006/main" count="65" uniqueCount="52">
  <si>
    <t>N з/п</t>
  </si>
  <si>
    <t>Назва структурного підрозділу та посад</t>
  </si>
  <si>
    <t>Кількість штатних посад</t>
  </si>
  <si>
    <t>Посадовий оклад (грн.)</t>
  </si>
  <si>
    <t>Місячний  оклад (грн.)</t>
  </si>
  <si>
    <t>надбавки                                    доплати</t>
  </si>
  <si>
    <t>Фонд заробітної плати на місяць</t>
  </si>
  <si>
    <t xml:space="preserve">вислуга років </t>
  </si>
  <si>
    <t>За складність та напруженність у роботі</t>
  </si>
  <si>
    <t>%</t>
  </si>
  <si>
    <t>сума</t>
  </si>
  <si>
    <t>Завідувач</t>
  </si>
  <si>
    <t>Вихователі</t>
  </si>
  <si>
    <t>Старша медична  сестра</t>
  </si>
  <si>
    <t>Музичний керівник</t>
  </si>
  <si>
    <t>Помічник виховаткеля</t>
  </si>
  <si>
    <t>помічник вихователя дітей віком до 3хроків</t>
  </si>
  <si>
    <t>Кухар</t>
  </si>
  <si>
    <t>Зав господарством</t>
  </si>
  <si>
    <t xml:space="preserve">Машиніст з прання та ремонту білизни </t>
  </si>
  <si>
    <t>Бухгалтер</t>
  </si>
  <si>
    <t>Прибиральник службових приміщень</t>
  </si>
  <si>
    <t xml:space="preserve">Підсобний робітник  кухні </t>
  </si>
  <si>
    <t>Робітник з комплексного обслуговуванню й ремонту будівель</t>
  </si>
  <si>
    <t>Всього:</t>
  </si>
  <si>
    <t>Розряд</t>
  </si>
  <si>
    <t>престижність</t>
  </si>
  <si>
    <t>звання</t>
  </si>
  <si>
    <t>ʹ</t>
  </si>
  <si>
    <t>Фонд заробітної плати на   рік</t>
  </si>
  <si>
    <t>доплата до мінім 4173</t>
  </si>
  <si>
    <t>Сторож</t>
  </si>
  <si>
    <t>За шкідливі умови праці, використання в роботі деззасобів,нічні</t>
  </si>
  <si>
    <t>Кастелянка</t>
  </si>
  <si>
    <t>Розрахунок потреби у коштах на оплату праці з нарахуваннями для Шолоховського  дошкільного навчального  закладу (ясла-садок) "Сонечко"</t>
  </si>
  <si>
    <t>№</t>
  </si>
  <si>
    <t>Посада</t>
  </si>
  <si>
    <t>к-ть ставок,що скорочується</t>
  </si>
  <si>
    <t>ФОП з нарахуваннями на місяць</t>
  </si>
  <si>
    <t>На рік</t>
  </si>
  <si>
    <t>Вихователь</t>
  </si>
  <si>
    <t>Всього</t>
  </si>
  <si>
    <t>грн.</t>
  </si>
  <si>
    <t>к-ть ставок, що вводиться</t>
  </si>
  <si>
    <t>Челнокова І.І. 43330</t>
  </si>
  <si>
    <t xml:space="preserve">Рішення виконавчого комітету Покровської міської ради </t>
  </si>
  <si>
    <t>___________2019 №</t>
  </si>
  <si>
    <t xml:space="preserve">     ШТАТНИЙ РОЗПИС станом на 01.04.2019 року   </t>
  </si>
  <si>
    <t>Комунальний заклад дошкільної освіти №1 "Сонечко" (ясел-садка) Покровської міської ради Дніпропетровської області</t>
  </si>
  <si>
    <t>Начальник управління освіти                                                                                     Цупрова Г.А.</t>
  </si>
  <si>
    <t>вик: Челнокова І.І.</t>
  </si>
  <si>
    <t>Затверджено</t>
  </si>
</sst>
</file>

<file path=xl/styles.xml><?xml version="1.0" encoding="utf-8"?>
<styleSheet xmlns="http://schemas.openxmlformats.org/spreadsheetml/2006/main">
  <numFmts count="1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52">
    <font>
      <sz val="10"/>
      <name val="Arial Cyr"/>
      <family val="2"/>
    </font>
    <font>
      <sz val="10"/>
      <name val="Arial"/>
      <family val="0"/>
    </font>
    <font>
      <sz val="10"/>
      <name val="Bookman Old Style"/>
      <family val="1"/>
    </font>
    <font>
      <sz val="11"/>
      <name val="Times New Roman"/>
      <family val="1"/>
    </font>
    <font>
      <b/>
      <sz val="12"/>
      <name val="Bookman Old Style"/>
      <family val="1"/>
    </font>
    <font>
      <b/>
      <i/>
      <sz val="14"/>
      <name val="Bookman Old Style"/>
      <family val="1"/>
    </font>
    <font>
      <sz val="9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b/>
      <sz val="9"/>
      <name val="Bookman Old Style"/>
      <family val="1"/>
    </font>
    <font>
      <b/>
      <i/>
      <sz val="10"/>
      <name val="Bookman Old Style"/>
      <family val="1"/>
    </font>
    <font>
      <b/>
      <sz val="8"/>
      <name val="Bookman Old Style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4"/>
      <name val="Times New Roman"/>
      <family val="1"/>
    </font>
    <font>
      <sz val="12"/>
      <name val="Arial Cyr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1" fontId="8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8" fillId="0" borderId="11" xfId="0" applyNumberFormat="1" applyFont="1" applyBorder="1" applyAlignment="1">
      <alignment horizontal="center" vertical="center" wrapText="1"/>
    </xf>
    <xf numFmtId="9" fontId="8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horizontal="justify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horizontal="justify" vertical="center" wrapText="1"/>
    </xf>
    <xf numFmtId="0" fontId="16" fillId="0" borderId="12" xfId="0" applyFont="1" applyBorder="1" applyAlignment="1">
      <alignment horizontal="center"/>
    </xf>
    <xf numFmtId="2" fontId="16" fillId="0" borderId="12" xfId="0" applyNumberFormat="1" applyFont="1" applyBorder="1" applyAlignment="1">
      <alignment horizontal="center" vertical="center" wrapText="1"/>
    </xf>
    <xf numFmtId="2" fontId="16" fillId="0" borderId="12" xfId="0" applyNumberFormat="1" applyFont="1" applyBorder="1" applyAlignment="1">
      <alignment horizontal="justify" vertical="center" wrapText="1"/>
    </xf>
    <xf numFmtId="0" fontId="17" fillId="0" borderId="12" xfId="0" applyFont="1" applyBorder="1" applyAlignment="1">
      <alignment horizontal="justify" vertical="center" wrapText="1"/>
    </xf>
    <xf numFmtId="2" fontId="17" fillId="0" borderId="12" xfId="0" applyNumberFormat="1" applyFont="1" applyBorder="1" applyAlignment="1">
      <alignment horizontal="center" vertical="center" wrapText="1"/>
    </xf>
    <xf numFmtId="2" fontId="17" fillId="0" borderId="12" xfId="0" applyNumberFormat="1" applyFont="1" applyBorder="1" applyAlignment="1">
      <alignment horizontal="justify" vertical="center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4"/>
  <sheetViews>
    <sheetView tabSelected="1" zoomScaleSheetLayoutView="80" zoomScalePageLayoutView="0" workbookViewId="0" topLeftCell="A4">
      <selection activeCell="N5" sqref="N5:S5"/>
    </sheetView>
  </sheetViews>
  <sheetFormatPr defaultColWidth="9.00390625" defaultRowHeight="12.75"/>
  <cols>
    <col min="1" max="1" width="4.00390625" style="0" customWidth="1"/>
    <col min="2" max="2" width="27.375" style="0" customWidth="1"/>
    <col min="3" max="3" width="9.125" style="0" customWidth="1"/>
    <col min="4" max="4" width="11.375" style="0" customWidth="1"/>
    <col min="5" max="5" width="6.00390625" style="0" customWidth="1"/>
    <col min="6" max="6" width="12.75390625" style="0" customWidth="1"/>
    <col min="7" max="7" width="5.25390625" style="0" customWidth="1"/>
    <col min="8" max="8" width="9.25390625" style="0" customWidth="1"/>
    <col min="9" max="9" width="5.25390625" style="0" customWidth="1"/>
    <col min="10" max="10" width="10.375" style="0" customWidth="1"/>
    <col min="11" max="11" width="4.125" style="0" customWidth="1"/>
    <col min="12" max="12" width="10.75390625" style="0" customWidth="1"/>
    <col min="13" max="13" width="4.00390625" style="0" customWidth="1"/>
    <col min="14" max="14" width="9.875" style="0" customWidth="1"/>
    <col min="15" max="15" width="4.75390625" style="0" customWidth="1"/>
    <col min="16" max="16" width="12.00390625" style="0" customWidth="1"/>
    <col min="17" max="17" width="10.75390625" style="0" customWidth="1"/>
    <col min="18" max="18" width="14.00390625" style="0" customWidth="1"/>
    <col min="19" max="19" width="15.25390625" style="0" customWidth="1"/>
  </cols>
  <sheetData>
    <row r="2" spans="14:18" ht="12.75" customHeight="1">
      <c r="N2" s="42"/>
      <c r="O2" s="42"/>
      <c r="P2" s="42"/>
      <c r="Q2" s="42"/>
      <c r="R2" s="42"/>
    </row>
    <row r="3" spans="14:18" ht="12.75" customHeight="1">
      <c r="N3" s="42"/>
      <c r="O3" s="42"/>
      <c r="P3" s="42"/>
      <c r="Q3" s="1"/>
      <c r="R3" s="1"/>
    </row>
    <row r="5" spans="1:19" ht="18.75" customHeight="1">
      <c r="A5" s="1"/>
      <c r="B5" s="42"/>
      <c r="C5" s="42"/>
      <c r="D5" s="42"/>
      <c r="E5" s="42"/>
      <c r="F5" s="42"/>
      <c r="G5" s="1"/>
      <c r="H5" s="1"/>
      <c r="I5" s="1"/>
      <c r="J5" s="1"/>
      <c r="K5" s="1"/>
      <c r="L5" s="1"/>
      <c r="M5" s="1"/>
      <c r="N5" s="45" t="s">
        <v>51</v>
      </c>
      <c r="O5" s="45"/>
      <c r="P5" s="45"/>
      <c r="Q5" s="45"/>
      <c r="R5" s="45"/>
      <c r="S5" s="45"/>
    </row>
    <row r="6" spans="1:19" ht="15" customHeight="1">
      <c r="A6" s="1"/>
      <c r="B6" s="42"/>
      <c r="C6" s="42"/>
      <c r="D6" s="42"/>
      <c r="E6" s="42"/>
      <c r="F6" s="42"/>
      <c r="G6" s="1"/>
      <c r="H6" s="1"/>
      <c r="I6" s="1"/>
      <c r="J6" s="1"/>
      <c r="K6" s="1"/>
      <c r="L6" s="1"/>
      <c r="M6" s="1"/>
      <c r="N6" s="43" t="s">
        <v>45</v>
      </c>
      <c r="O6" s="43"/>
      <c r="P6" s="43"/>
      <c r="Q6" s="43"/>
      <c r="R6" s="43"/>
      <c r="S6" s="43"/>
    </row>
    <row r="7" spans="1:19" ht="24" customHeight="1">
      <c r="A7" s="1"/>
      <c r="B7" s="42"/>
      <c r="C7" s="42"/>
      <c r="D7" s="42"/>
      <c r="E7" s="42"/>
      <c r="F7" s="42"/>
      <c r="G7" s="42"/>
      <c r="H7" s="1"/>
      <c r="I7" s="1"/>
      <c r="J7" s="1"/>
      <c r="K7" s="1"/>
      <c r="L7" s="1"/>
      <c r="M7" s="1"/>
      <c r="N7" s="2" t="s">
        <v>46</v>
      </c>
      <c r="O7" s="2"/>
      <c r="P7" s="2"/>
      <c r="Q7" s="2"/>
      <c r="R7" s="2"/>
      <c r="S7" s="2"/>
    </row>
    <row r="8" spans="1:19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43"/>
      <c r="O8" s="43"/>
      <c r="P8" s="43"/>
      <c r="Q8" s="43"/>
      <c r="R8" s="43"/>
      <c r="S8" s="43"/>
    </row>
    <row r="9" spans="1:19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44"/>
      <c r="O9" s="44"/>
      <c r="P9" s="44"/>
      <c r="Q9" s="44"/>
      <c r="R9" s="44"/>
      <c r="S9" s="44"/>
    </row>
    <row r="10" spans="1:19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42"/>
      <c r="O10" s="42"/>
      <c r="P10" s="42"/>
      <c r="Q10" s="42"/>
      <c r="R10" s="42"/>
      <c r="S10" s="42"/>
    </row>
    <row r="11" spans="1:19" ht="1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46"/>
      <c r="O11" s="46"/>
      <c r="P11" s="46"/>
      <c r="Q11" s="46"/>
      <c r="R11" s="46"/>
      <c r="S11" s="46"/>
    </row>
    <row r="12" spans="1:19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44"/>
      <c r="O12" s="44"/>
      <c r="P12" s="44"/>
      <c r="Q12" s="44"/>
      <c r="R12" s="44"/>
      <c r="S12" s="17"/>
    </row>
    <row r="13" spans="1:19" ht="1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42"/>
      <c r="O13" s="42"/>
      <c r="P13" s="42"/>
      <c r="Q13" s="1"/>
      <c r="R13" s="1"/>
      <c r="S13" s="1"/>
    </row>
    <row r="14" spans="1:19" ht="1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44"/>
      <c r="O14" s="44"/>
      <c r="P14" s="44"/>
      <c r="Q14" s="1"/>
      <c r="R14" s="17"/>
      <c r="S14" s="17"/>
    </row>
    <row r="15" spans="1:19" ht="30.75" customHeight="1">
      <c r="A15" s="40" t="s">
        <v>47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1"/>
    </row>
    <row r="16" spans="1:19" ht="34.5" customHeight="1">
      <c r="A16" s="41" t="s">
        <v>48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1"/>
    </row>
    <row r="17" spans="1:19" ht="16.5" customHeight="1">
      <c r="A17" s="36" t="s">
        <v>0</v>
      </c>
      <c r="B17" s="36" t="s">
        <v>1</v>
      </c>
      <c r="C17" s="36" t="s">
        <v>2</v>
      </c>
      <c r="D17" s="36" t="s">
        <v>3</v>
      </c>
      <c r="E17" s="31" t="s">
        <v>25</v>
      </c>
      <c r="F17" s="36" t="s">
        <v>4</v>
      </c>
      <c r="G17" s="36" t="s">
        <v>5</v>
      </c>
      <c r="H17" s="36"/>
      <c r="I17" s="36"/>
      <c r="J17" s="36"/>
      <c r="K17" s="36"/>
      <c r="L17" s="36"/>
      <c r="M17" s="36"/>
      <c r="N17" s="36"/>
      <c r="O17" s="36"/>
      <c r="P17" s="36"/>
      <c r="Q17" s="36" t="s">
        <v>30</v>
      </c>
      <c r="R17" s="36" t="s">
        <v>6</v>
      </c>
      <c r="S17" s="36" t="s">
        <v>29</v>
      </c>
    </row>
    <row r="18" spans="1:19" ht="75.75" customHeight="1">
      <c r="A18" s="36"/>
      <c r="B18" s="36"/>
      <c r="C18" s="36"/>
      <c r="D18" s="36"/>
      <c r="E18" s="32"/>
      <c r="F18" s="36"/>
      <c r="G18" s="38" t="s">
        <v>27</v>
      </c>
      <c r="H18" s="38"/>
      <c r="I18" s="39" t="s">
        <v>7</v>
      </c>
      <c r="J18" s="39"/>
      <c r="K18" s="38" t="s">
        <v>26</v>
      </c>
      <c r="L18" s="38"/>
      <c r="M18" s="38" t="s">
        <v>8</v>
      </c>
      <c r="N18" s="38"/>
      <c r="O18" s="38" t="s">
        <v>32</v>
      </c>
      <c r="P18" s="38"/>
      <c r="Q18" s="36"/>
      <c r="R18" s="36"/>
      <c r="S18" s="36"/>
    </row>
    <row r="19" spans="1:19" ht="14.25" customHeight="1">
      <c r="A19" s="36"/>
      <c r="B19" s="36"/>
      <c r="C19" s="36"/>
      <c r="D19" s="36"/>
      <c r="E19" s="33"/>
      <c r="F19" s="36"/>
      <c r="G19" s="3" t="s">
        <v>9</v>
      </c>
      <c r="H19" s="3" t="s">
        <v>10</v>
      </c>
      <c r="I19" s="3" t="s">
        <v>9</v>
      </c>
      <c r="J19" s="3" t="s">
        <v>10</v>
      </c>
      <c r="K19" s="3" t="s">
        <v>9</v>
      </c>
      <c r="L19" s="3" t="s">
        <v>10</v>
      </c>
      <c r="M19" s="3" t="s">
        <v>9</v>
      </c>
      <c r="N19" s="3" t="s">
        <v>10</v>
      </c>
      <c r="O19" s="3" t="s">
        <v>9</v>
      </c>
      <c r="P19" s="3" t="s">
        <v>10</v>
      </c>
      <c r="Q19" s="14"/>
      <c r="R19" s="36"/>
      <c r="S19" s="36"/>
    </row>
    <row r="20" spans="1:19" ht="15" customHeight="1">
      <c r="A20" s="3">
        <v>1</v>
      </c>
      <c r="B20" s="3">
        <v>2</v>
      </c>
      <c r="C20" s="3"/>
      <c r="D20" s="3">
        <v>4</v>
      </c>
      <c r="E20" s="3">
        <v>5</v>
      </c>
      <c r="F20" s="3">
        <v>6</v>
      </c>
      <c r="G20" s="36">
        <v>7</v>
      </c>
      <c r="H20" s="36"/>
      <c r="I20" s="36">
        <v>8</v>
      </c>
      <c r="J20" s="36"/>
      <c r="K20" s="37" t="s">
        <v>28</v>
      </c>
      <c r="L20" s="36"/>
      <c r="M20" s="36">
        <v>10</v>
      </c>
      <c r="N20" s="36"/>
      <c r="O20" s="36">
        <v>11</v>
      </c>
      <c r="P20" s="36"/>
      <c r="Q20" s="3"/>
      <c r="R20" s="3">
        <v>14</v>
      </c>
      <c r="S20" s="3">
        <v>15</v>
      </c>
    </row>
    <row r="21" spans="1:19" ht="18" customHeight="1">
      <c r="A21" s="4">
        <v>1</v>
      </c>
      <c r="B21" s="9" t="s">
        <v>11</v>
      </c>
      <c r="C21" s="5">
        <v>1</v>
      </c>
      <c r="D21" s="5">
        <v>4649</v>
      </c>
      <c r="E21" s="13">
        <v>14</v>
      </c>
      <c r="F21" s="6">
        <v>4649</v>
      </c>
      <c r="G21" s="4"/>
      <c r="H21" s="6"/>
      <c r="I21" s="4">
        <v>30</v>
      </c>
      <c r="J21" s="6">
        <f>F21*I21%</f>
        <v>1394.7</v>
      </c>
      <c r="K21" s="4">
        <v>20</v>
      </c>
      <c r="L21" s="6">
        <f>F21*20%</f>
        <v>929.8000000000001</v>
      </c>
      <c r="M21" s="4"/>
      <c r="N21" s="6"/>
      <c r="O21" s="4"/>
      <c r="P21" s="6"/>
      <c r="Q21" s="6"/>
      <c r="R21" s="6">
        <f aca="true" t="shared" si="0" ref="R21:R26">F21+H21+J21+L21+N21+Q21</f>
        <v>6973.5</v>
      </c>
      <c r="S21" s="5">
        <f>R21*12</f>
        <v>83682</v>
      </c>
    </row>
    <row r="22" spans="1:19" ht="12.75" customHeight="1">
      <c r="A22" s="4">
        <v>2</v>
      </c>
      <c r="B22" s="9" t="s">
        <v>12</v>
      </c>
      <c r="C22" s="5">
        <v>1</v>
      </c>
      <c r="D22" s="5">
        <v>3784</v>
      </c>
      <c r="E22" s="13">
        <v>11</v>
      </c>
      <c r="F22" s="6">
        <f>D22*C22</f>
        <v>3784</v>
      </c>
      <c r="G22" s="16">
        <v>0.1</v>
      </c>
      <c r="H22" s="6">
        <f>F22*G22</f>
        <v>378.40000000000003</v>
      </c>
      <c r="I22" s="4">
        <v>30</v>
      </c>
      <c r="J22" s="6">
        <f>(F22+H22)*I22%</f>
        <v>1248.7199999999998</v>
      </c>
      <c r="K22" s="4">
        <v>20</v>
      </c>
      <c r="L22" s="6">
        <f>(F22+H22)*20%</f>
        <v>832.48</v>
      </c>
      <c r="M22" s="4"/>
      <c r="N22" s="6"/>
      <c r="O22" s="4"/>
      <c r="P22" s="6"/>
      <c r="Q22" s="15"/>
      <c r="R22" s="6">
        <f t="shared" si="0"/>
        <v>6243.5999999999985</v>
      </c>
      <c r="S22" s="5">
        <f aca="true" t="shared" si="1" ref="S22:S38">R22*12</f>
        <v>74923.19999999998</v>
      </c>
    </row>
    <row r="23" spans="1:19" ht="12.75" customHeight="1">
      <c r="A23" s="4">
        <v>3</v>
      </c>
      <c r="B23" s="9" t="s">
        <v>12</v>
      </c>
      <c r="C23" s="5">
        <v>1</v>
      </c>
      <c r="D23" s="5">
        <v>3784</v>
      </c>
      <c r="E23" s="13">
        <v>11</v>
      </c>
      <c r="F23" s="6">
        <f>D23*C23</f>
        <v>3784</v>
      </c>
      <c r="G23" s="4"/>
      <c r="H23" s="6"/>
      <c r="I23" s="4">
        <v>30</v>
      </c>
      <c r="J23" s="6">
        <f>F23*I23%</f>
        <v>1135.2</v>
      </c>
      <c r="K23" s="4">
        <v>20</v>
      </c>
      <c r="L23" s="6">
        <f>(F23+H23)*20%</f>
        <v>756.8000000000001</v>
      </c>
      <c r="M23" s="4"/>
      <c r="N23" s="6"/>
      <c r="O23" s="4"/>
      <c r="P23" s="6"/>
      <c r="Q23" s="15"/>
      <c r="R23" s="6">
        <f t="shared" si="0"/>
        <v>5676</v>
      </c>
      <c r="S23" s="5">
        <f t="shared" si="1"/>
        <v>68112</v>
      </c>
    </row>
    <row r="24" spans="1:19" ht="12.75" customHeight="1">
      <c r="A24" s="4">
        <v>4</v>
      </c>
      <c r="B24" s="9" t="s">
        <v>12</v>
      </c>
      <c r="C24" s="5">
        <v>1</v>
      </c>
      <c r="D24" s="5">
        <v>3784</v>
      </c>
      <c r="E24" s="13">
        <v>11</v>
      </c>
      <c r="F24" s="6">
        <f>D24*C24</f>
        <v>3784</v>
      </c>
      <c r="G24" s="4"/>
      <c r="H24" s="6"/>
      <c r="I24" s="4">
        <v>20</v>
      </c>
      <c r="J24" s="6">
        <f>F24*I24%</f>
        <v>756.8000000000001</v>
      </c>
      <c r="K24" s="4">
        <v>20</v>
      </c>
      <c r="L24" s="6">
        <f>(F24+H24)*20%</f>
        <v>756.8000000000001</v>
      </c>
      <c r="M24" s="4"/>
      <c r="N24" s="6"/>
      <c r="O24" s="4"/>
      <c r="P24" s="6"/>
      <c r="Q24" s="6"/>
      <c r="R24" s="6">
        <f t="shared" si="0"/>
        <v>5297.6</v>
      </c>
      <c r="S24" s="5">
        <f t="shared" si="1"/>
        <v>63571.200000000004</v>
      </c>
    </row>
    <row r="25" spans="1:19" ht="12.75" customHeight="1">
      <c r="A25" s="4">
        <v>5</v>
      </c>
      <c r="B25" s="9" t="s">
        <v>12</v>
      </c>
      <c r="C25" s="5">
        <v>1</v>
      </c>
      <c r="D25" s="5">
        <v>3496</v>
      </c>
      <c r="E25" s="13">
        <v>10</v>
      </c>
      <c r="F25" s="6">
        <f>D25*C25</f>
        <v>3496</v>
      </c>
      <c r="G25" s="4"/>
      <c r="H25" s="6"/>
      <c r="I25" s="4">
        <v>10</v>
      </c>
      <c r="J25" s="6">
        <f>F25*I25%</f>
        <v>349.6</v>
      </c>
      <c r="K25" s="4">
        <v>20</v>
      </c>
      <c r="L25" s="6">
        <f>(F25+H25)*20%</f>
        <v>699.2</v>
      </c>
      <c r="M25" s="4"/>
      <c r="N25" s="6"/>
      <c r="O25" s="4"/>
      <c r="P25" s="6"/>
      <c r="Q25" s="6"/>
      <c r="R25" s="6">
        <f t="shared" si="0"/>
        <v>4544.8</v>
      </c>
      <c r="S25" s="5">
        <f t="shared" si="1"/>
        <v>54537.600000000006</v>
      </c>
    </row>
    <row r="26" spans="1:19" ht="12" customHeight="1">
      <c r="A26" s="4">
        <v>6</v>
      </c>
      <c r="B26" s="9" t="s">
        <v>14</v>
      </c>
      <c r="C26" s="5">
        <v>0.5</v>
      </c>
      <c r="D26" s="5">
        <v>3323</v>
      </c>
      <c r="E26" s="13">
        <v>9</v>
      </c>
      <c r="F26" s="6">
        <f>D26*50%</f>
        <v>1661.5</v>
      </c>
      <c r="G26" s="4"/>
      <c r="H26" s="6"/>
      <c r="I26" s="4">
        <v>20</v>
      </c>
      <c r="J26" s="6">
        <f>F26*I26%</f>
        <v>332.3</v>
      </c>
      <c r="K26" s="4">
        <v>20</v>
      </c>
      <c r="L26" s="6">
        <f>(F26+H26)*20%</f>
        <v>332.3</v>
      </c>
      <c r="M26" s="4"/>
      <c r="N26" s="6"/>
      <c r="O26" s="4"/>
      <c r="P26" s="6"/>
      <c r="Q26" s="6"/>
      <c r="R26" s="6">
        <f t="shared" si="0"/>
        <v>2326.1</v>
      </c>
      <c r="S26" s="5">
        <f t="shared" si="1"/>
        <v>27913.199999999997</v>
      </c>
    </row>
    <row r="27" spans="1:19" ht="25.5" customHeight="1">
      <c r="A27" s="4">
        <v>7</v>
      </c>
      <c r="B27" s="9" t="s">
        <v>13</v>
      </c>
      <c r="C27" s="5">
        <v>0.75</v>
      </c>
      <c r="D27" s="5">
        <v>3150</v>
      </c>
      <c r="E27" s="13">
        <v>8</v>
      </c>
      <c r="F27" s="6">
        <f>D27*C27</f>
        <v>2362.5</v>
      </c>
      <c r="G27" s="4">
        <v>10</v>
      </c>
      <c r="H27" s="6">
        <f>F27*10%</f>
        <v>236.25</v>
      </c>
      <c r="I27" s="4">
        <v>20</v>
      </c>
      <c r="J27" s="6">
        <f>F27*20%</f>
        <v>472.5</v>
      </c>
      <c r="K27" s="4"/>
      <c r="L27" s="6"/>
      <c r="M27" s="4"/>
      <c r="N27" s="6"/>
      <c r="O27" s="4">
        <v>10</v>
      </c>
      <c r="P27" s="6">
        <v>238.43</v>
      </c>
      <c r="Q27" s="6"/>
      <c r="R27" s="6">
        <f>F27+H27+J27+L27+N27+Q27+P27</f>
        <v>3309.68</v>
      </c>
      <c r="S27" s="5">
        <f t="shared" si="1"/>
        <v>39716.159999999996</v>
      </c>
    </row>
    <row r="28" spans="1:19" ht="24.75" customHeight="1">
      <c r="A28" s="4">
        <v>8</v>
      </c>
      <c r="B28" s="9" t="s">
        <v>20</v>
      </c>
      <c r="C28" s="5">
        <v>1</v>
      </c>
      <c r="D28" s="5">
        <v>2958</v>
      </c>
      <c r="E28" s="13">
        <v>7</v>
      </c>
      <c r="F28" s="6">
        <f>D28</f>
        <v>2958</v>
      </c>
      <c r="G28" s="4"/>
      <c r="H28" s="6"/>
      <c r="I28" s="4"/>
      <c r="J28" s="6"/>
      <c r="K28" s="4"/>
      <c r="L28" s="6"/>
      <c r="M28" s="4">
        <v>50</v>
      </c>
      <c r="N28" s="8">
        <f>F28/2</f>
        <v>1479</v>
      </c>
      <c r="O28" s="4"/>
      <c r="P28" s="6"/>
      <c r="Q28" s="15"/>
      <c r="R28" s="6">
        <f>F28+H28+J28+L28+N28+Q28</f>
        <v>4437</v>
      </c>
      <c r="S28" s="5">
        <f t="shared" si="1"/>
        <v>53244</v>
      </c>
    </row>
    <row r="29" spans="1:19" ht="24" customHeight="1">
      <c r="A29" s="4">
        <v>9</v>
      </c>
      <c r="B29" s="9" t="s">
        <v>15</v>
      </c>
      <c r="C29" s="5">
        <v>1.25</v>
      </c>
      <c r="D29" s="5">
        <v>2785</v>
      </c>
      <c r="E29" s="13">
        <v>6</v>
      </c>
      <c r="F29" s="6">
        <f>D29*1.25</f>
        <v>3481.25</v>
      </c>
      <c r="G29" s="4"/>
      <c r="H29" s="6"/>
      <c r="I29" s="4"/>
      <c r="J29" s="6"/>
      <c r="K29" s="4"/>
      <c r="L29" s="6"/>
      <c r="M29" s="4"/>
      <c r="N29" s="6"/>
      <c r="O29" s="4">
        <v>10</v>
      </c>
      <c r="P29" s="6">
        <f>F29*10%</f>
        <v>348.125</v>
      </c>
      <c r="Q29" s="15">
        <f aca="true" t="shared" si="2" ref="Q29:Q37">4173*C29-D29*C29</f>
        <v>1735</v>
      </c>
      <c r="R29" s="6">
        <f>F29+H29+J29+L29+N29+Q29+P29</f>
        <v>5564.375</v>
      </c>
      <c r="S29" s="5">
        <f t="shared" si="1"/>
        <v>66772.5</v>
      </c>
    </row>
    <row r="30" spans="1:19" ht="36" customHeight="1">
      <c r="A30" s="4">
        <v>10</v>
      </c>
      <c r="B30" s="9" t="s">
        <v>16</v>
      </c>
      <c r="C30" s="5">
        <v>1.25</v>
      </c>
      <c r="D30" s="5">
        <v>2785</v>
      </c>
      <c r="E30" s="13">
        <v>6</v>
      </c>
      <c r="F30" s="6">
        <f>D30*1.25</f>
        <v>3481.25</v>
      </c>
      <c r="G30" s="4"/>
      <c r="H30" s="6"/>
      <c r="I30" s="4"/>
      <c r="J30" s="10"/>
      <c r="K30" s="4"/>
      <c r="L30" s="6"/>
      <c r="M30" s="4"/>
      <c r="N30" s="6"/>
      <c r="O30" s="4">
        <v>10</v>
      </c>
      <c r="P30" s="6">
        <f>F30*10%</f>
        <v>348.125</v>
      </c>
      <c r="Q30" s="15">
        <f t="shared" si="2"/>
        <v>1735</v>
      </c>
      <c r="R30" s="6">
        <f aca="true" t="shared" si="3" ref="R30:R36">F30+H30+J30+L30+N30+Q30+P30</f>
        <v>5564.375</v>
      </c>
      <c r="S30" s="5">
        <f t="shared" si="1"/>
        <v>66772.5</v>
      </c>
    </row>
    <row r="31" spans="1:19" ht="20.25" customHeight="1">
      <c r="A31" s="4">
        <v>11</v>
      </c>
      <c r="B31" s="9" t="s">
        <v>17</v>
      </c>
      <c r="C31" s="5">
        <v>1.5</v>
      </c>
      <c r="D31" s="5">
        <v>2267</v>
      </c>
      <c r="E31" s="13">
        <v>3</v>
      </c>
      <c r="F31" s="6">
        <f>D31*C31</f>
        <v>3400.5</v>
      </c>
      <c r="G31" s="4"/>
      <c r="H31" s="6"/>
      <c r="I31" s="4"/>
      <c r="J31" s="6"/>
      <c r="K31" s="4"/>
      <c r="L31" s="6"/>
      <c r="M31" s="4"/>
      <c r="N31" s="6"/>
      <c r="O31" s="4"/>
      <c r="P31" s="6"/>
      <c r="Q31" s="15">
        <f t="shared" si="2"/>
        <v>2859</v>
      </c>
      <c r="R31" s="6">
        <f t="shared" si="3"/>
        <v>6259.5</v>
      </c>
      <c r="S31" s="5">
        <f t="shared" si="1"/>
        <v>75114</v>
      </c>
    </row>
    <row r="32" spans="1:19" ht="24" customHeight="1">
      <c r="A32" s="4">
        <v>12</v>
      </c>
      <c r="B32" s="9" t="s">
        <v>22</v>
      </c>
      <c r="C32" s="5">
        <v>0.5</v>
      </c>
      <c r="D32" s="5">
        <v>1921</v>
      </c>
      <c r="E32" s="13">
        <v>1</v>
      </c>
      <c r="F32" s="6">
        <f>D32/2</f>
        <v>960.5</v>
      </c>
      <c r="G32" s="4"/>
      <c r="H32" s="6"/>
      <c r="I32" s="4"/>
      <c r="J32" s="6"/>
      <c r="K32" s="4"/>
      <c r="L32" s="6"/>
      <c r="M32" s="4"/>
      <c r="N32" s="6"/>
      <c r="O32" s="4">
        <v>10</v>
      </c>
      <c r="P32" s="6">
        <f>F32*10%</f>
        <v>96.05000000000001</v>
      </c>
      <c r="Q32" s="15">
        <f t="shared" si="2"/>
        <v>1126</v>
      </c>
      <c r="R32" s="6">
        <f t="shared" si="3"/>
        <v>2182.55</v>
      </c>
      <c r="S32" s="5">
        <f t="shared" si="1"/>
        <v>26190.600000000002</v>
      </c>
    </row>
    <row r="33" spans="1:19" ht="32.25" customHeight="1">
      <c r="A33" s="4">
        <v>13</v>
      </c>
      <c r="B33" s="9" t="s">
        <v>18</v>
      </c>
      <c r="C33" s="5">
        <v>0.5</v>
      </c>
      <c r="D33" s="5">
        <v>3150</v>
      </c>
      <c r="E33" s="13">
        <v>8</v>
      </c>
      <c r="F33" s="6">
        <f>D33/2</f>
        <v>1575</v>
      </c>
      <c r="G33" s="4"/>
      <c r="H33" s="6"/>
      <c r="I33" s="4"/>
      <c r="J33" s="6"/>
      <c r="K33" s="4"/>
      <c r="L33" s="6"/>
      <c r="M33" s="4"/>
      <c r="N33" s="6"/>
      <c r="O33" s="4"/>
      <c r="P33" s="6"/>
      <c r="Q33" s="15">
        <f t="shared" si="2"/>
        <v>511.5</v>
      </c>
      <c r="R33" s="6">
        <f t="shared" si="3"/>
        <v>2086.5</v>
      </c>
      <c r="S33" s="5">
        <f t="shared" si="1"/>
        <v>25038</v>
      </c>
    </row>
    <row r="34" spans="1:19" ht="28.5" customHeight="1">
      <c r="A34" s="4">
        <v>14</v>
      </c>
      <c r="B34" s="9" t="s">
        <v>19</v>
      </c>
      <c r="C34" s="5">
        <v>0.5</v>
      </c>
      <c r="D34" s="5">
        <v>2094</v>
      </c>
      <c r="E34" s="13">
        <v>2</v>
      </c>
      <c r="F34" s="6">
        <f>D34*C34</f>
        <v>1047</v>
      </c>
      <c r="G34" s="4"/>
      <c r="H34" s="6"/>
      <c r="I34" s="4"/>
      <c r="J34" s="6"/>
      <c r="K34" s="4"/>
      <c r="L34" s="6"/>
      <c r="M34" s="4"/>
      <c r="N34" s="6"/>
      <c r="O34" s="4"/>
      <c r="P34" s="6"/>
      <c r="Q34" s="15">
        <f t="shared" si="2"/>
        <v>1039.5</v>
      </c>
      <c r="R34" s="6">
        <f t="shared" si="3"/>
        <v>2086.5</v>
      </c>
      <c r="S34" s="5">
        <f t="shared" si="1"/>
        <v>25038</v>
      </c>
    </row>
    <row r="35" spans="1:19" ht="28.5" customHeight="1">
      <c r="A35" s="4">
        <v>15</v>
      </c>
      <c r="B35" s="9" t="s">
        <v>33</v>
      </c>
      <c r="C35" s="5">
        <v>0.25</v>
      </c>
      <c r="D35" s="5">
        <v>2094</v>
      </c>
      <c r="E35" s="13">
        <v>2</v>
      </c>
      <c r="F35" s="6">
        <f>D35*C35</f>
        <v>523.5</v>
      </c>
      <c r="G35" s="4"/>
      <c r="H35" s="6"/>
      <c r="I35" s="4"/>
      <c r="J35" s="6"/>
      <c r="K35" s="4"/>
      <c r="L35" s="6"/>
      <c r="M35" s="4"/>
      <c r="N35" s="6"/>
      <c r="O35" s="4"/>
      <c r="P35" s="6"/>
      <c r="Q35" s="15">
        <f t="shared" si="2"/>
        <v>519.75</v>
      </c>
      <c r="R35" s="6">
        <f>F35+H35+J35+L35+N35+Q35+P35</f>
        <v>1043.25</v>
      </c>
      <c r="S35" s="5">
        <f t="shared" si="1"/>
        <v>12519</v>
      </c>
    </row>
    <row r="36" spans="1:19" ht="24.75" customHeight="1">
      <c r="A36" s="4">
        <v>16</v>
      </c>
      <c r="B36" s="9" t="s">
        <v>21</v>
      </c>
      <c r="C36" s="5">
        <v>0.5</v>
      </c>
      <c r="D36" s="5">
        <v>2094</v>
      </c>
      <c r="E36" s="13">
        <v>2</v>
      </c>
      <c r="F36" s="6">
        <f>D36/2</f>
        <v>1047</v>
      </c>
      <c r="G36" s="4"/>
      <c r="H36" s="6"/>
      <c r="I36" s="4"/>
      <c r="J36" s="6"/>
      <c r="K36" s="4"/>
      <c r="L36" s="6"/>
      <c r="M36" s="4"/>
      <c r="N36" s="6"/>
      <c r="O36" s="4">
        <v>10</v>
      </c>
      <c r="P36" s="6">
        <f>F36*10%</f>
        <v>104.7</v>
      </c>
      <c r="Q36" s="15">
        <f t="shared" si="2"/>
        <v>1039.5</v>
      </c>
      <c r="R36" s="6">
        <f t="shared" si="3"/>
        <v>2191.2</v>
      </c>
      <c r="S36" s="5">
        <f t="shared" si="1"/>
        <v>26294.399999999998</v>
      </c>
    </row>
    <row r="37" spans="1:19" ht="45" customHeight="1">
      <c r="A37" s="4">
        <v>17</v>
      </c>
      <c r="B37" s="11" t="s">
        <v>23</v>
      </c>
      <c r="C37" s="5">
        <v>0.5</v>
      </c>
      <c r="D37" s="5">
        <v>2440</v>
      </c>
      <c r="E37" s="13">
        <v>4</v>
      </c>
      <c r="F37" s="6">
        <f>D37/2</f>
        <v>1220</v>
      </c>
      <c r="G37" s="4"/>
      <c r="H37" s="6"/>
      <c r="I37" s="4"/>
      <c r="J37" s="7"/>
      <c r="K37" s="4"/>
      <c r="L37" s="6"/>
      <c r="M37" s="4"/>
      <c r="N37" s="6"/>
      <c r="O37" s="4"/>
      <c r="P37" s="6"/>
      <c r="Q37" s="15">
        <f t="shared" si="2"/>
        <v>866.5</v>
      </c>
      <c r="R37" s="6">
        <f>F37+H37+J37+L37+N37+Q37+P37</f>
        <v>2086.5</v>
      </c>
      <c r="S37" s="5">
        <f t="shared" si="1"/>
        <v>25038</v>
      </c>
    </row>
    <row r="38" spans="1:19" ht="45" customHeight="1">
      <c r="A38" s="4">
        <v>18</v>
      </c>
      <c r="B38" s="9" t="s">
        <v>31</v>
      </c>
      <c r="C38" s="5">
        <v>2</v>
      </c>
      <c r="D38" s="5">
        <v>2094</v>
      </c>
      <c r="E38" s="13">
        <v>2</v>
      </c>
      <c r="F38" s="6">
        <f>D38*C38</f>
        <v>4188</v>
      </c>
      <c r="G38" s="4"/>
      <c r="H38" s="6"/>
      <c r="I38" s="4"/>
      <c r="J38" s="7"/>
      <c r="K38" s="4"/>
      <c r="L38" s="6"/>
      <c r="M38" s="4"/>
      <c r="N38" s="6"/>
      <c r="O38" s="4">
        <v>40</v>
      </c>
      <c r="P38" s="6">
        <f>D38*C38*40%</f>
        <v>1675.2</v>
      </c>
      <c r="Q38" s="15">
        <f>4173*C38-D38*C38</f>
        <v>4158</v>
      </c>
      <c r="R38" s="6">
        <f>F38+H38+J38+L38+N38+Q38+P38</f>
        <v>10021.2</v>
      </c>
      <c r="S38" s="5">
        <f t="shared" si="1"/>
        <v>120254.40000000001</v>
      </c>
    </row>
    <row r="39" spans="1:19" ht="23.25" customHeight="1">
      <c r="A39" s="4"/>
      <c r="B39" s="4" t="s">
        <v>24</v>
      </c>
      <c r="C39" s="5">
        <f>SUM(C21:C38)</f>
        <v>16</v>
      </c>
      <c r="D39" s="5"/>
      <c r="E39" s="5"/>
      <c r="F39" s="5">
        <f>SUM(F21:F38)</f>
        <v>47403</v>
      </c>
      <c r="G39" s="5"/>
      <c r="H39" s="5">
        <f>SUM(H21:H38)</f>
        <v>614.6500000000001</v>
      </c>
      <c r="I39" s="5"/>
      <c r="J39" s="5">
        <f aca="true" t="shared" si="4" ref="J39:Q39">SUM(J21:J38)</f>
        <v>5689.820000000001</v>
      </c>
      <c r="K39" s="5"/>
      <c r="L39" s="5">
        <f t="shared" si="4"/>
        <v>4307.380000000001</v>
      </c>
      <c r="M39" s="5"/>
      <c r="N39" s="5">
        <f t="shared" si="4"/>
        <v>1479</v>
      </c>
      <c r="O39" s="5"/>
      <c r="P39" s="5">
        <f t="shared" si="4"/>
        <v>2810.63</v>
      </c>
      <c r="Q39" s="5">
        <f t="shared" si="4"/>
        <v>15589.75</v>
      </c>
      <c r="R39" s="5">
        <f>SUM(R21:R38)</f>
        <v>77894.23</v>
      </c>
      <c r="S39" s="5">
        <f>SUM(S21:S38)</f>
        <v>934730.76</v>
      </c>
    </row>
    <row r="40" spans="1:19" ht="21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5">
      <c r="A41" s="34" t="s">
        <v>49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</row>
    <row r="42" spans="1:11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1:19" ht="14.2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</row>
    <row r="44" ht="12.75">
      <c r="B44" t="s">
        <v>50</v>
      </c>
    </row>
  </sheetData>
  <sheetProtection selectLockedCells="1" selectUnlockedCells="1"/>
  <mergeCells count="38">
    <mergeCell ref="N2:R2"/>
    <mergeCell ref="N3:P3"/>
    <mergeCell ref="B5:F5"/>
    <mergeCell ref="N5:S5"/>
    <mergeCell ref="N12:R12"/>
    <mergeCell ref="N9:S9"/>
    <mergeCell ref="N10:S10"/>
    <mergeCell ref="N11:S11"/>
    <mergeCell ref="F17:F19"/>
    <mergeCell ref="G17:P17"/>
    <mergeCell ref="Q17:Q18"/>
    <mergeCell ref="R17:R19"/>
    <mergeCell ref="N13:P13"/>
    <mergeCell ref="B6:F6"/>
    <mergeCell ref="N6:S6"/>
    <mergeCell ref="B7:G7"/>
    <mergeCell ref="N8:S8"/>
    <mergeCell ref="N14:P14"/>
    <mergeCell ref="I18:J18"/>
    <mergeCell ref="K18:L18"/>
    <mergeCell ref="M18:N18"/>
    <mergeCell ref="O18:P18"/>
    <mergeCell ref="A15:R15"/>
    <mergeCell ref="A16:R16"/>
    <mergeCell ref="A17:A19"/>
    <mergeCell ref="B17:B19"/>
    <mergeCell ref="C17:C19"/>
    <mergeCell ref="D17:D19"/>
    <mergeCell ref="E17:E19"/>
    <mergeCell ref="A41:S41"/>
    <mergeCell ref="A43:S43"/>
    <mergeCell ref="O20:P20"/>
    <mergeCell ref="G20:H20"/>
    <mergeCell ref="I20:J20"/>
    <mergeCell ref="K20:L20"/>
    <mergeCell ref="M20:N20"/>
    <mergeCell ref="S17:S19"/>
    <mergeCell ref="G18:H18"/>
  </mergeCells>
  <printOptions/>
  <pageMargins left="0.8604166666666667" right="0.2361111111111111" top="0.11805555555555555" bottom="0.07847222222222222" header="0.11805555555555555" footer="0.07847222222222222"/>
  <pageSetup horizontalDpi="300" verticalDpi="300" orientation="landscape" paperSize="9" scale="65" r:id="rId1"/>
  <colBreaks count="1" manualBreakCount="1">
    <brk id="19" max="65535" man="1"/>
  </colBreaks>
  <ignoredErrors>
    <ignoredError sqref="R2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I28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5.75390625" style="0" customWidth="1"/>
    <col min="2" max="2" width="16.875" style="0" customWidth="1"/>
    <col min="3" max="3" width="13.125" style="0" customWidth="1"/>
    <col min="4" max="4" width="15.875" style="0" customWidth="1"/>
    <col min="5" max="5" width="11.875" style="0" customWidth="1"/>
    <col min="6" max="6" width="13.75390625" style="0" customWidth="1"/>
  </cols>
  <sheetData>
    <row r="2" spans="1:9" ht="45.75" customHeight="1">
      <c r="A2" s="47" t="s">
        <v>34</v>
      </c>
      <c r="B2" s="47"/>
      <c r="C2" s="47"/>
      <c r="D2" s="47"/>
      <c r="E2" s="47"/>
      <c r="F2" s="47"/>
      <c r="G2" s="19"/>
      <c r="H2" s="19"/>
      <c r="I2" s="19"/>
    </row>
    <row r="3" ht="27.75" customHeight="1">
      <c r="F3" t="s">
        <v>42</v>
      </c>
    </row>
    <row r="4" spans="1:9" ht="60.75" customHeight="1">
      <c r="A4" s="21" t="s">
        <v>35</v>
      </c>
      <c r="B4" s="22" t="s">
        <v>36</v>
      </c>
      <c r="C4" s="22" t="s">
        <v>43</v>
      </c>
      <c r="D4" s="22" t="s">
        <v>37</v>
      </c>
      <c r="E4" s="22" t="s">
        <v>38</v>
      </c>
      <c r="F4" s="22" t="s">
        <v>39</v>
      </c>
      <c r="G4" s="18"/>
      <c r="H4" s="18"/>
      <c r="I4" s="18"/>
    </row>
    <row r="5" spans="1:9" ht="12.75">
      <c r="A5" s="29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18"/>
      <c r="H5" s="18"/>
      <c r="I5" s="18"/>
    </row>
    <row r="6" spans="1:9" ht="21.75" customHeight="1">
      <c r="A6" s="23">
        <v>1</v>
      </c>
      <c r="B6" s="22" t="s">
        <v>31</v>
      </c>
      <c r="C6" s="24">
        <v>2</v>
      </c>
      <c r="D6" s="24"/>
      <c r="E6" s="24">
        <v>12225.86</v>
      </c>
      <c r="F6" s="24">
        <f>E6*9</f>
        <v>110032.74</v>
      </c>
      <c r="G6" s="18"/>
      <c r="H6" s="18"/>
      <c r="I6" s="18"/>
    </row>
    <row r="7" spans="1:9" ht="22.5" customHeight="1">
      <c r="A7" s="23">
        <v>2</v>
      </c>
      <c r="B7" s="22" t="s">
        <v>40</v>
      </c>
      <c r="C7" s="24">
        <v>0.25</v>
      </c>
      <c r="D7" s="24"/>
      <c r="E7" s="24">
        <v>1731.18</v>
      </c>
      <c r="F7" s="24">
        <f>E7*9</f>
        <v>15580.62</v>
      </c>
      <c r="G7" s="18"/>
      <c r="H7" s="18"/>
      <c r="I7" s="18"/>
    </row>
    <row r="8" spans="1:9" ht="21" customHeight="1">
      <c r="A8" s="23">
        <v>3</v>
      </c>
      <c r="B8" s="22" t="s">
        <v>20</v>
      </c>
      <c r="C8" s="24"/>
      <c r="D8" s="24">
        <v>1</v>
      </c>
      <c r="E8" s="24">
        <v>-5413.14</v>
      </c>
      <c r="F8" s="24">
        <f>E8*8</f>
        <v>-43305.12</v>
      </c>
      <c r="G8" s="18"/>
      <c r="H8" s="18"/>
      <c r="I8" s="18"/>
    </row>
    <row r="9" spans="1:9" ht="15">
      <c r="A9" s="21"/>
      <c r="B9" s="22"/>
      <c r="C9" s="25"/>
      <c r="D9" s="25"/>
      <c r="E9" s="25"/>
      <c r="F9" s="25"/>
      <c r="G9" s="18"/>
      <c r="H9" s="18"/>
      <c r="I9" s="18"/>
    </row>
    <row r="10" spans="1:9" ht="24" customHeight="1">
      <c r="A10" s="21"/>
      <c r="B10" s="26" t="s">
        <v>41</v>
      </c>
      <c r="C10" s="27">
        <f>SUM(C6:C9)</f>
        <v>2.25</v>
      </c>
      <c r="D10" s="27">
        <f>SUM(D6:D9)</f>
        <v>1</v>
      </c>
      <c r="E10" s="28">
        <f>SUM(E6:E9)</f>
        <v>8543.900000000001</v>
      </c>
      <c r="F10" s="28">
        <f>SUM(F6:F9)</f>
        <v>82308.23999999999</v>
      </c>
      <c r="G10" s="18"/>
      <c r="H10" s="18"/>
      <c r="I10" s="18"/>
    </row>
    <row r="11" spans="2:9" ht="12.75">
      <c r="B11" s="18"/>
      <c r="C11" s="20"/>
      <c r="D11" s="20"/>
      <c r="E11" s="20"/>
      <c r="F11" s="20"/>
      <c r="G11" s="18"/>
      <c r="H11" s="18"/>
      <c r="I11" s="18"/>
    </row>
    <row r="12" spans="2:9" ht="12.75">
      <c r="B12" s="18"/>
      <c r="C12" s="20"/>
      <c r="D12" s="20"/>
      <c r="E12" s="20"/>
      <c r="F12" s="20"/>
      <c r="G12" s="18"/>
      <c r="H12" s="18"/>
      <c r="I12" s="18"/>
    </row>
    <row r="13" spans="2:9" ht="12.75">
      <c r="B13" s="18"/>
      <c r="C13" s="20"/>
      <c r="D13" s="20"/>
      <c r="E13" s="20"/>
      <c r="F13" s="20"/>
      <c r="G13" s="18"/>
      <c r="H13" s="18"/>
      <c r="I13" s="18"/>
    </row>
    <row r="14" spans="2:9" ht="25.5">
      <c r="B14" s="18" t="s">
        <v>44</v>
      </c>
      <c r="C14" s="20"/>
      <c r="D14" s="20"/>
      <c r="E14" s="20"/>
      <c r="F14" s="20"/>
      <c r="G14" s="18"/>
      <c r="H14" s="18"/>
      <c r="I14" s="18"/>
    </row>
    <row r="15" spans="2:9" ht="12.75">
      <c r="B15" s="18"/>
      <c r="C15" s="20"/>
      <c r="D15" s="20"/>
      <c r="E15" s="20"/>
      <c r="F15" s="20"/>
      <c r="G15" s="18"/>
      <c r="H15" s="18"/>
      <c r="I15" s="18"/>
    </row>
    <row r="16" spans="2:9" ht="12.75">
      <c r="B16" s="18"/>
      <c r="C16" s="20"/>
      <c r="D16" s="20"/>
      <c r="E16" s="20"/>
      <c r="F16" s="20"/>
      <c r="G16" s="18"/>
      <c r="H16" s="18"/>
      <c r="I16" s="18"/>
    </row>
    <row r="17" spans="2:9" ht="12.75">
      <c r="B17" s="18"/>
      <c r="C17" s="20"/>
      <c r="D17" s="20"/>
      <c r="E17" s="20"/>
      <c r="F17" s="20"/>
      <c r="G17" s="18"/>
      <c r="H17" s="18"/>
      <c r="I17" s="18"/>
    </row>
    <row r="18" spans="2:9" ht="12.75">
      <c r="B18" s="18"/>
      <c r="C18" s="20"/>
      <c r="D18" s="20"/>
      <c r="E18" s="20"/>
      <c r="F18" s="20"/>
      <c r="G18" s="18"/>
      <c r="H18" s="18"/>
      <c r="I18" s="18"/>
    </row>
    <row r="19" spans="2:9" ht="12.75">
      <c r="B19" s="18"/>
      <c r="C19" s="20"/>
      <c r="D19" s="20"/>
      <c r="E19" s="20"/>
      <c r="F19" s="20"/>
      <c r="G19" s="18"/>
      <c r="H19" s="18"/>
      <c r="I19" s="18"/>
    </row>
    <row r="20" spans="2:9" ht="12.75">
      <c r="B20" s="18"/>
      <c r="C20" s="18"/>
      <c r="D20" s="18"/>
      <c r="E20" s="18"/>
      <c r="F20" s="18"/>
      <c r="G20" s="18"/>
      <c r="H20" s="18"/>
      <c r="I20" s="18"/>
    </row>
    <row r="21" spans="2:9" ht="12.75">
      <c r="B21" s="18"/>
      <c r="C21" s="18"/>
      <c r="D21" s="18"/>
      <c r="E21" s="18"/>
      <c r="F21" s="18"/>
      <c r="G21" s="18"/>
      <c r="H21" s="18"/>
      <c r="I21" s="18"/>
    </row>
    <row r="22" spans="2:9" ht="12.75">
      <c r="B22" s="18"/>
      <c r="C22" s="18"/>
      <c r="D22" s="18"/>
      <c r="E22" s="18"/>
      <c r="F22" s="18"/>
      <c r="G22" s="18"/>
      <c r="H22" s="18"/>
      <c r="I22" s="18"/>
    </row>
    <row r="23" spans="2:9" ht="12.75">
      <c r="B23" s="18"/>
      <c r="C23" s="18"/>
      <c r="D23" s="18"/>
      <c r="E23" s="18"/>
      <c r="F23" s="18"/>
      <c r="G23" s="18"/>
      <c r="H23" s="18"/>
      <c r="I23" s="18"/>
    </row>
    <row r="24" spans="2:9" ht="12.75">
      <c r="B24" s="18"/>
      <c r="C24" s="18"/>
      <c r="D24" s="18"/>
      <c r="E24" s="18"/>
      <c r="F24" s="18"/>
      <c r="G24" s="18"/>
      <c r="H24" s="18"/>
      <c r="I24" s="18"/>
    </row>
    <row r="25" spans="2:9" ht="12.75">
      <c r="B25" s="18"/>
      <c r="C25" s="18"/>
      <c r="D25" s="18"/>
      <c r="E25" s="18"/>
      <c r="F25" s="18"/>
      <c r="G25" s="18"/>
      <c r="H25" s="18"/>
      <c r="I25" s="18"/>
    </row>
    <row r="26" spans="2:9" ht="12.75">
      <c r="B26" s="18"/>
      <c r="C26" s="18"/>
      <c r="D26" s="18"/>
      <c r="E26" s="18"/>
      <c r="F26" s="18"/>
      <c r="G26" s="18"/>
      <c r="H26" s="18"/>
      <c r="I26" s="18"/>
    </row>
    <row r="27" spans="2:9" ht="12.75">
      <c r="B27" s="18"/>
      <c r="C27" s="18"/>
      <c r="D27" s="18"/>
      <c r="E27" s="18"/>
      <c r="F27" s="18"/>
      <c r="G27" s="18"/>
      <c r="H27" s="18"/>
      <c r="I27" s="18"/>
    </row>
    <row r="28" spans="2:9" ht="12.75">
      <c r="B28" s="18"/>
      <c r="C28" s="18"/>
      <c r="D28" s="18"/>
      <c r="E28" s="18"/>
      <c r="F28" s="18"/>
      <c r="G28" s="18"/>
      <c r="H28" s="18"/>
      <c r="I28" s="18"/>
    </row>
  </sheetData>
  <sheetProtection/>
  <mergeCells count="1">
    <mergeCell ref="A2:F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2019-03-20T07:12:55Z</cp:lastPrinted>
  <dcterms:created xsi:type="dcterms:W3CDTF">2019-01-02T09:19:22Z</dcterms:created>
  <dcterms:modified xsi:type="dcterms:W3CDTF">2019-03-22T09:49:52Z</dcterms:modified>
  <cp:category/>
  <cp:version/>
  <cp:contentType/>
  <cp:contentStatus/>
</cp:coreProperties>
</file>