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ит.сад   1.09.18" sheetId="1" r:id="rId1"/>
  </sheets>
  <definedNames>
    <definedName name="_xlnm.Print_Area" localSheetId="0">'Дит.сад   1.09.18'!$A$1:$AF$41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<sst xmlns="http://schemas.openxmlformats.org/spreadsheetml/2006/main" count="48" uniqueCount="37">
  <si>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ЗАТВЕРДЖЕНО:                                                                                   Рішення виконавчого комітету Покровської міської ради                                від ______________2018 №_______                                      </t>
  </si>
  <si>
    <t xml:space="preserve">     ШТАТНИЙ РОЗПИС </t>
  </si>
  <si>
    <t>Комунальний заклад "Шолоховський  дошкільний  навчальний  заклад (ясла-садок) "Сонечко" Шолоховської сільської ради Нікопольського району"</t>
  </si>
  <si>
    <t>N з/п</t>
  </si>
  <si>
    <t>Назва структурного підрозділу та посад</t>
  </si>
  <si>
    <t>Кількість штатних посад</t>
  </si>
  <si>
    <t>Посадовий оклад (грн.)</t>
  </si>
  <si>
    <t>Розряд</t>
  </si>
  <si>
    <t>Місячний  оклад (грн.)</t>
  </si>
  <si>
    <t>надбавки                                    доплати</t>
  </si>
  <si>
    <t>доплата до мінім</t>
  </si>
  <si>
    <t>Фонд заробітної плати на місяць</t>
  </si>
  <si>
    <t>Фонд заробітної плати на   рік</t>
  </si>
  <si>
    <t>звання</t>
  </si>
  <si>
    <t xml:space="preserve">вислуга років </t>
  </si>
  <si>
    <t>престижність</t>
  </si>
  <si>
    <t>За складність та напруженність у роботі</t>
  </si>
  <si>
    <t>Використання в роботі деззасобів</t>
  </si>
  <si>
    <t>%</t>
  </si>
  <si>
    <t>сума</t>
  </si>
  <si>
    <t>ʹ</t>
  </si>
  <si>
    <t>Завідувач</t>
  </si>
  <si>
    <t>Вихователі</t>
  </si>
  <si>
    <t>Музичний керівник</t>
  </si>
  <si>
    <t>Старша медична  сестра</t>
  </si>
  <si>
    <t>Бухгалтер</t>
  </si>
  <si>
    <t>Помічник виховаткеля</t>
  </si>
  <si>
    <t>помічник вихователя дітей віком до 3хроків</t>
  </si>
  <si>
    <t>Кухар</t>
  </si>
  <si>
    <t xml:space="preserve">Підсобний робітник  кухні </t>
  </si>
  <si>
    <t>Зав господарством</t>
  </si>
  <si>
    <t xml:space="preserve">Машиніст з прання та ремонту білизни </t>
  </si>
  <si>
    <t>Прибиральник службових приміщень</t>
  </si>
  <si>
    <t>Робітник з комплексного обслуговуванню й ремонту будівель</t>
  </si>
  <si>
    <t>Всього:</t>
  </si>
  <si>
    <t>Начальник управління освіти                                              Цупрова Г.А.</t>
  </si>
  <si>
    <t>Челнокова І.І.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</si>
</sst>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#,##0.00"/>
    <numFmt numFmtId="168" formatCode="0%"/>
    <numFmt numFmtId="169" formatCode="#,##0.0"/>
    <numFmt numFmtId="170" formatCode="#,##0"/>
  </numFmts>
  <fonts count="16">
    <font>
      <sz val="10"/>
      <name val="Arial Cyr"/>
      <family val="2"/>
    </font>
    <font>
      <sz val="10"/>
      <name val="Arial"/>
      <family val="0"/>
    </font>
    <font>
      <sz val="10"/>
      <name val="Bookman Old Style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Bookman Old Style"/>
      <family val="1"/>
    </font>
    <font>
      <b/>
      <i/>
      <sz val="14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sz val="10"/>
      <name val="Calibri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b/>
      <sz val="8"/>
      <name val="Bookman Old Style"/>
      <family val="1"/>
    </font>
    <font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 wrapText="1"/>
      <protection/>
    </xf>
    <xf numFmtId="168" fontId="10" fillId="0" borderId="1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 wrapText="1"/>
    </xf>
    <xf numFmtId="170" fontId="10" fillId="0" borderId="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SheetLayoutView="80" workbookViewId="0" topLeftCell="A7">
      <selection activeCell="V28" sqref="V28"/>
    </sheetView>
  </sheetViews>
  <sheetFormatPr defaultColWidth="8.00390625" defaultRowHeight="12.75"/>
  <cols>
    <col min="1" max="1" width="4.00390625" style="0" customWidth="1"/>
    <col min="2" max="2" width="27.375" style="0" customWidth="1"/>
    <col min="3" max="3" width="9.125" style="0" customWidth="1"/>
    <col min="4" max="4" width="11.375" style="0" customWidth="1"/>
    <col min="5" max="5" width="6.00390625" style="0" customWidth="1"/>
    <col min="6" max="6" width="12.75390625" style="0" customWidth="1"/>
    <col min="7" max="7" width="5.25390625" style="0" customWidth="1"/>
    <col min="8" max="8" width="9.25390625" style="0" customWidth="1"/>
    <col min="9" max="9" width="5.25390625" style="0" customWidth="1"/>
    <col min="10" max="10" width="10.375" style="0" customWidth="1"/>
    <col min="11" max="11" width="4.125" style="0" customWidth="1"/>
    <col min="12" max="12" width="10.75390625" style="0" customWidth="1"/>
    <col min="13" max="13" width="4.00390625" style="0" customWidth="1"/>
    <col min="14" max="14" width="9.875" style="0" customWidth="1"/>
    <col min="15" max="15" width="4.75390625" style="0" customWidth="1"/>
    <col min="16" max="16" width="12.00390625" style="0" customWidth="1"/>
    <col min="17" max="17" width="10.25390625" style="0" customWidth="1"/>
    <col min="18" max="18" width="14.00390625" style="0" customWidth="1"/>
    <col min="19" max="19" width="15.25390625" style="0" customWidth="1"/>
    <col min="20" max="16384" width="9.00390625" style="0" customWidth="1"/>
  </cols>
  <sheetData>
    <row r="2" spans="14:18" ht="12.75" customHeight="1">
      <c r="N2" s="1"/>
      <c r="O2" s="1"/>
      <c r="P2" s="1"/>
      <c r="Q2" s="1"/>
      <c r="R2" s="1"/>
    </row>
    <row r="3" spans="14:18" ht="12.75" customHeight="1">
      <c r="N3" s="1"/>
      <c r="O3" s="1"/>
      <c r="P3" s="1"/>
      <c r="Q3" s="2"/>
      <c r="R3" s="2"/>
    </row>
    <row r="5" spans="1:19" ht="56.25" customHeight="1">
      <c r="A5" s="2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3" t="s">
        <v>0</v>
      </c>
      <c r="O5" s="3"/>
      <c r="P5" s="3"/>
      <c r="Q5" s="3"/>
      <c r="R5" s="3"/>
      <c r="S5" s="3"/>
    </row>
    <row r="6" spans="1:19" ht="15" customHeight="1">
      <c r="A6" s="2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</row>
    <row r="7" spans="1:19" ht="24" customHeight="1">
      <c r="A7" s="2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6"/>
      <c r="O9" s="6"/>
      <c r="P9" s="6"/>
      <c r="Q9" s="6"/>
      <c r="R9" s="6"/>
      <c r="S9" s="6"/>
    </row>
    <row r="10" spans="1:19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</row>
    <row r="11" spans="1:19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  <c r="O11" s="7"/>
      <c r="P11" s="7"/>
      <c r="Q11" s="7"/>
      <c r="R11" s="7"/>
      <c r="S11" s="7"/>
    </row>
    <row r="12" spans="1:1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  <c r="O12" s="6"/>
      <c r="P12" s="6"/>
      <c r="Q12" s="6"/>
      <c r="R12" s="6"/>
      <c r="S12" s="8"/>
    </row>
    <row r="13" spans="1:19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"/>
      <c r="O14" s="6"/>
      <c r="P14" s="6"/>
      <c r="Q14" s="1"/>
      <c r="R14" s="8"/>
      <c r="S14" s="8"/>
    </row>
    <row r="15" spans="1:19" ht="18.75" customHeight="1">
      <c r="A15" s="9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"/>
    </row>
    <row r="16" spans="1:19" ht="41.25" customHeight="1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"/>
    </row>
    <row r="17" spans="1:19" ht="16.5" customHeight="1">
      <c r="A17" s="11" t="s">
        <v>3</v>
      </c>
      <c r="B17" s="11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 t="s">
        <v>10</v>
      </c>
      <c r="R17" s="11" t="s">
        <v>11</v>
      </c>
      <c r="S17" s="11" t="s">
        <v>12</v>
      </c>
    </row>
    <row r="18" spans="1:19" ht="75.75" customHeight="1">
      <c r="A18" s="11"/>
      <c r="B18" s="11"/>
      <c r="C18" s="11"/>
      <c r="D18" s="11"/>
      <c r="E18" s="11"/>
      <c r="F18" s="11"/>
      <c r="G18" s="12" t="s">
        <v>13</v>
      </c>
      <c r="H18" s="12"/>
      <c r="I18" s="13" t="s">
        <v>14</v>
      </c>
      <c r="J18" s="13"/>
      <c r="K18" s="12" t="s">
        <v>15</v>
      </c>
      <c r="L18" s="12"/>
      <c r="M18" s="12" t="s">
        <v>16</v>
      </c>
      <c r="N18" s="12"/>
      <c r="O18" s="12" t="s">
        <v>17</v>
      </c>
      <c r="P18" s="12"/>
      <c r="Q18" s="11"/>
      <c r="R18" s="11"/>
      <c r="S18" s="11"/>
    </row>
    <row r="19" spans="1:19" ht="14.25" customHeight="1">
      <c r="A19" s="11"/>
      <c r="B19" s="11"/>
      <c r="C19" s="11"/>
      <c r="D19" s="11"/>
      <c r="E19" s="11"/>
      <c r="F19" s="11"/>
      <c r="G19" s="11" t="s">
        <v>18</v>
      </c>
      <c r="H19" s="11" t="s">
        <v>19</v>
      </c>
      <c r="I19" s="11" t="s">
        <v>18</v>
      </c>
      <c r="J19" s="11" t="s">
        <v>19</v>
      </c>
      <c r="K19" s="11" t="s">
        <v>18</v>
      </c>
      <c r="L19" s="11" t="s">
        <v>19</v>
      </c>
      <c r="M19" s="11" t="s">
        <v>18</v>
      </c>
      <c r="N19" s="11" t="s">
        <v>19</v>
      </c>
      <c r="O19" s="11" t="s">
        <v>18</v>
      </c>
      <c r="P19" s="11" t="s">
        <v>19</v>
      </c>
      <c r="Q19" s="14"/>
      <c r="R19" s="11"/>
      <c r="S19" s="11"/>
    </row>
    <row r="20" spans="1:19" ht="15" customHeight="1">
      <c r="A20" s="11">
        <v>1</v>
      </c>
      <c r="B20" s="11">
        <v>2</v>
      </c>
      <c r="C20" s="11"/>
      <c r="D20" s="11">
        <v>4</v>
      </c>
      <c r="E20" s="11">
        <v>5</v>
      </c>
      <c r="F20" s="11">
        <v>6</v>
      </c>
      <c r="G20" s="11">
        <v>7</v>
      </c>
      <c r="H20" s="11"/>
      <c r="I20" s="11">
        <v>8</v>
      </c>
      <c r="J20" s="11"/>
      <c r="K20" s="15" t="s">
        <v>20</v>
      </c>
      <c r="L20" s="15"/>
      <c r="M20" s="11">
        <v>10</v>
      </c>
      <c r="N20" s="11"/>
      <c r="O20" s="11">
        <v>11</v>
      </c>
      <c r="P20" s="11"/>
      <c r="Q20" s="11"/>
      <c r="R20" s="11">
        <v>14</v>
      </c>
      <c r="S20" s="11">
        <v>15</v>
      </c>
    </row>
    <row r="21" spans="1:19" ht="18" customHeight="1">
      <c r="A21" s="16">
        <v>1</v>
      </c>
      <c r="B21" s="17" t="s">
        <v>21</v>
      </c>
      <c r="C21" s="18">
        <v>1</v>
      </c>
      <c r="D21" s="18">
        <v>4264</v>
      </c>
      <c r="E21" s="19">
        <v>14</v>
      </c>
      <c r="F21" s="20">
        <v>4264</v>
      </c>
      <c r="G21" s="16"/>
      <c r="H21" s="20"/>
      <c r="I21" s="16">
        <v>30</v>
      </c>
      <c r="J21" s="20">
        <f>F21*I21%</f>
        <v>1279.2</v>
      </c>
      <c r="K21" s="16">
        <v>20</v>
      </c>
      <c r="L21" s="20">
        <f>F21*20%</f>
        <v>852.8000000000001</v>
      </c>
      <c r="M21" s="16"/>
      <c r="N21" s="20"/>
      <c r="O21" s="16"/>
      <c r="P21" s="20"/>
      <c r="Q21" s="20"/>
      <c r="R21" s="21">
        <f aca="true" t="shared" si="0" ref="R21:R26">F21+H21+J21+L21+N21+Q21</f>
        <v>6396</v>
      </c>
      <c r="S21" s="18">
        <f aca="true" t="shared" si="1" ref="S21:S36">R21*12</f>
        <v>76752</v>
      </c>
    </row>
    <row r="22" spans="1:19" ht="12.75" customHeight="1">
      <c r="A22" s="16">
        <v>2</v>
      </c>
      <c r="B22" s="17" t="s">
        <v>22</v>
      </c>
      <c r="C22" s="18">
        <v>1</v>
      </c>
      <c r="D22" s="18">
        <v>3471</v>
      </c>
      <c r="E22" s="19">
        <v>11</v>
      </c>
      <c r="F22" s="20">
        <f>D22*C22</f>
        <v>3471</v>
      </c>
      <c r="G22" s="22">
        <v>0.1</v>
      </c>
      <c r="H22" s="20">
        <f>F22*G22</f>
        <v>347.1</v>
      </c>
      <c r="I22" s="16">
        <v>30</v>
      </c>
      <c r="J22" s="20">
        <f>(F22+H22)*I22%</f>
        <v>1145.4299999999998</v>
      </c>
      <c r="K22" s="16">
        <v>20</v>
      </c>
      <c r="L22" s="20">
        <f aca="true" t="shared" si="2" ref="L22:L26">(F22+H22)*20%</f>
        <v>763.62</v>
      </c>
      <c r="M22" s="16"/>
      <c r="N22" s="20"/>
      <c r="O22" s="16"/>
      <c r="P22" s="20"/>
      <c r="Q22" s="23"/>
      <c r="R22" s="21">
        <f t="shared" si="0"/>
        <v>5727.15</v>
      </c>
      <c r="S22" s="18">
        <f t="shared" si="1"/>
        <v>68725.79999999999</v>
      </c>
    </row>
    <row r="23" spans="1:19" ht="12.75" customHeight="1">
      <c r="A23" s="16">
        <v>3</v>
      </c>
      <c r="B23" s="17" t="s">
        <v>22</v>
      </c>
      <c r="C23" s="18">
        <v>1.002</v>
      </c>
      <c r="D23" s="18">
        <v>3471</v>
      </c>
      <c r="E23" s="19">
        <v>11</v>
      </c>
      <c r="F23" s="20">
        <v>3471</v>
      </c>
      <c r="G23" s="16"/>
      <c r="H23" s="20"/>
      <c r="I23" s="16">
        <v>30</v>
      </c>
      <c r="J23" s="20">
        <f aca="true" t="shared" si="3" ref="J23:J26">F23*I23%</f>
        <v>1041.3</v>
      </c>
      <c r="K23" s="16">
        <v>20</v>
      </c>
      <c r="L23" s="20">
        <f t="shared" si="2"/>
        <v>694.2</v>
      </c>
      <c r="M23" s="16"/>
      <c r="N23" s="20"/>
      <c r="O23" s="16"/>
      <c r="P23" s="20"/>
      <c r="Q23" s="23"/>
      <c r="R23" s="21">
        <f t="shared" si="0"/>
        <v>5206.5</v>
      </c>
      <c r="S23" s="18">
        <f t="shared" si="1"/>
        <v>62478</v>
      </c>
    </row>
    <row r="24" spans="1:19" ht="12.75" customHeight="1">
      <c r="A24" s="16">
        <v>4</v>
      </c>
      <c r="B24" s="17" t="s">
        <v>22</v>
      </c>
      <c r="C24" s="18">
        <v>0.75</v>
      </c>
      <c r="D24" s="18">
        <v>3471</v>
      </c>
      <c r="E24" s="19">
        <v>11</v>
      </c>
      <c r="F24" s="20">
        <f>D24*C24</f>
        <v>2603.25</v>
      </c>
      <c r="G24" s="16"/>
      <c r="H24" s="20"/>
      <c r="I24" s="16">
        <v>20</v>
      </c>
      <c r="J24" s="20">
        <f t="shared" si="3"/>
        <v>520.65</v>
      </c>
      <c r="K24" s="16">
        <v>20</v>
      </c>
      <c r="L24" s="20">
        <f t="shared" si="2"/>
        <v>520.65</v>
      </c>
      <c r="M24" s="16"/>
      <c r="N24" s="20"/>
      <c r="O24" s="16"/>
      <c r="P24" s="20"/>
      <c r="Q24" s="20"/>
      <c r="R24" s="21">
        <f t="shared" si="0"/>
        <v>3644.55</v>
      </c>
      <c r="S24" s="18">
        <f t="shared" si="1"/>
        <v>43734.600000000006</v>
      </c>
    </row>
    <row r="25" spans="1:19" ht="12.75" customHeight="1">
      <c r="A25" s="16">
        <v>5</v>
      </c>
      <c r="B25" s="17" t="s">
        <v>22</v>
      </c>
      <c r="C25" s="18">
        <v>1</v>
      </c>
      <c r="D25" s="18">
        <v>3207</v>
      </c>
      <c r="E25" s="19">
        <v>10</v>
      </c>
      <c r="F25" s="20">
        <v>3207</v>
      </c>
      <c r="G25" s="16"/>
      <c r="H25" s="20"/>
      <c r="I25" s="16">
        <v>10</v>
      </c>
      <c r="J25" s="20">
        <f t="shared" si="3"/>
        <v>320.70000000000005</v>
      </c>
      <c r="K25" s="16">
        <v>20</v>
      </c>
      <c r="L25" s="20">
        <f t="shared" si="2"/>
        <v>641.4000000000001</v>
      </c>
      <c r="M25" s="16"/>
      <c r="N25" s="20"/>
      <c r="O25" s="16"/>
      <c r="P25" s="20"/>
      <c r="Q25" s="20"/>
      <c r="R25" s="21">
        <f t="shared" si="0"/>
        <v>4169.1</v>
      </c>
      <c r="S25" s="18">
        <f t="shared" si="1"/>
        <v>50029.200000000004</v>
      </c>
    </row>
    <row r="26" spans="1:19" ht="12" customHeight="1">
      <c r="A26" s="16">
        <v>6</v>
      </c>
      <c r="B26" s="17" t="s">
        <v>23</v>
      </c>
      <c r="C26" s="18">
        <v>0.5</v>
      </c>
      <c r="D26" s="18">
        <v>3048</v>
      </c>
      <c r="E26" s="19">
        <v>9</v>
      </c>
      <c r="F26" s="20">
        <f>D26*50%</f>
        <v>1524</v>
      </c>
      <c r="G26" s="16"/>
      <c r="H26" s="20"/>
      <c r="I26" s="16">
        <v>20</v>
      </c>
      <c r="J26" s="20">
        <f t="shared" si="3"/>
        <v>304.8</v>
      </c>
      <c r="K26" s="16">
        <v>20</v>
      </c>
      <c r="L26" s="20">
        <f t="shared" si="2"/>
        <v>304.8</v>
      </c>
      <c r="M26" s="16"/>
      <c r="N26" s="20"/>
      <c r="O26" s="16"/>
      <c r="P26" s="20"/>
      <c r="Q26" s="20"/>
      <c r="R26" s="21">
        <f t="shared" si="0"/>
        <v>2133.6</v>
      </c>
      <c r="S26" s="18">
        <f t="shared" si="1"/>
        <v>25603.199999999997</v>
      </c>
    </row>
    <row r="27" spans="1:19" ht="25.5" customHeight="1">
      <c r="A27" s="16">
        <v>7</v>
      </c>
      <c r="B27" s="17" t="s">
        <v>24</v>
      </c>
      <c r="C27" s="18">
        <v>0.75</v>
      </c>
      <c r="D27" s="18">
        <v>2890</v>
      </c>
      <c r="E27" s="19">
        <v>8</v>
      </c>
      <c r="F27" s="20">
        <f>D27*C27</f>
        <v>2167.5</v>
      </c>
      <c r="G27" s="16">
        <v>10</v>
      </c>
      <c r="H27" s="20">
        <f>F27*10%</f>
        <v>216.75</v>
      </c>
      <c r="I27" s="16">
        <v>20</v>
      </c>
      <c r="J27" s="20">
        <f>F27*20%</f>
        <v>433.5</v>
      </c>
      <c r="K27" s="16"/>
      <c r="L27" s="20"/>
      <c r="M27" s="16"/>
      <c r="N27" s="20"/>
      <c r="O27" s="16">
        <v>10</v>
      </c>
      <c r="P27" s="20">
        <v>238.43</v>
      </c>
      <c r="Q27" s="20"/>
      <c r="R27" s="21">
        <f>F27+H27+J27+L27+N27+Q27+P27</f>
        <v>3056.18</v>
      </c>
      <c r="S27" s="18">
        <f t="shared" si="1"/>
        <v>36674.159999999996</v>
      </c>
    </row>
    <row r="28" spans="1:19" ht="24.75" customHeight="1">
      <c r="A28" s="16">
        <v>8</v>
      </c>
      <c r="B28" s="17" t="s">
        <v>25</v>
      </c>
      <c r="C28" s="18">
        <v>1</v>
      </c>
      <c r="D28" s="18">
        <v>2713</v>
      </c>
      <c r="E28" s="19">
        <v>7</v>
      </c>
      <c r="F28" s="20">
        <f>D28</f>
        <v>2713</v>
      </c>
      <c r="G28" s="16"/>
      <c r="H28" s="20"/>
      <c r="I28" s="16"/>
      <c r="J28" s="20"/>
      <c r="K28" s="16"/>
      <c r="L28" s="20"/>
      <c r="M28" s="16">
        <v>50</v>
      </c>
      <c r="N28" s="24">
        <f>F28/2</f>
        <v>1356.5</v>
      </c>
      <c r="O28" s="16"/>
      <c r="P28" s="20"/>
      <c r="Q28" s="23"/>
      <c r="R28" s="21">
        <f>F28+H28+J28+L28+N28+Q28</f>
        <v>4069.5</v>
      </c>
      <c r="S28" s="18">
        <f t="shared" si="1"/>
        <v>48834</v>
      </c>
    </row>
    <row r="29" spans="1:19" ht="24" customHeight="1">
      <c r="A29" s="16">
        <v>9</v>
      </c>
      <c r="B29" s="17" t="s">
        <v>26</v>
      </c>
      <c r="C29" s="18">
        <v>1.25</v>
      </c>
      <c r="D29" s="18">
        <v>2555</v>
      </c>
      <c r="E29" s="19">
        <v>6</v>
      </c>
      <c r="F29" s="20">
        <f aca="true" t="shared" si="4" ref="F29:F30">D29*1.25</f>
        <v>3193.75</v>
      </c>
      <c r="G29" s="16"/>
      <c r="H29" s="20"/>
      <c r="I29" s="16"/>
      <c r="J29" s="20"/>
      <c r="K29" s="16"/>
      <c r="L29" s="20"/>
      <c r="M29" s="16"/>
      <c r="N29" s="20"/>
      <c r="O29" s="16">
        <v>10</v>
      </c>
      <c r="P29" s="20">
        <f aca="true" t="shared" si="5" ref="P29:P30">F29*10%</f>
        <v>319.375</v>
      </c>
      <c r="Q29" s="23">
        <f aca="true" t="shared" si="6" ref="Q29:Q30">3723*1.25-2555*1.25</f>
        <v>1460</v>
      </c>
      <c r="R29" s="21">
        <f aca="true" t="shared" si="7" ref="R29:R36">F29+H29+J29+L29+N29+Q29+P29</f>
        <v>4973.125</v>
      </c>
      <c r="S29" s="18">
        <f t="shared" si="1"/>
        <v>59677.5</v>
      </c>
    </row>
    <row r="30" spans="1:19" ht="36" customHeight="1">
      <c r="A30" s="16">
        <v>10</v>
      </c>
      <c r="B30" s="17" t="s">
        <v>27</v>
      </c>
      <c r="C30" s="18">
        <v>1.25</v>
      </c>
      <c r="D30" s="18">
        <v>2555</v>
      </c>
      <c r="E30" s="19">
        <v>6</v>
      </c>
      <c r="F30" s="20">
        <f t="shared" si="4"/>
        <v>3193.75</v>
      </c>
      <c r="G30" s="16"/>
      <c r="H30" s="20"/>
      <c r="I30" s="16"/>
      <c r="J30" s="25"/>
      <c r="K30" s="16"/>
      <c r="L30" s="20"/>
      <c r="M30" s="16"/>
      <c r="N30" s="20"/>
      <c r="O30" s="16">
        <v>10</v>
      </c>
      <c r="P30" s="20">
        <f t="shared" si="5"/>
        <v>319.375</v>
      </c>
      <c r="Q30" s="23">
        <f t="shared" si="6"/>
        <v>1460</v>
      </c>
      <c r="R30" s="21">
        <f t="shared" si="7"/>
        <v>4973.125</v>
      </c>
      <c r="S30" s="18">
        <f t="shared" si="1"/>
        <v>59677.5</v>
      </c>
    </row>
    <row r="31" spans="1:19" ht="20.25" customHeight="1">
      <c r="A31" s="16">
        <v>11</v>
      </c>
      <c r="B31" s="17" t="s">
        <v>28</v>
      </c>
      <c r="C31" s="18">
        <v>1.5</v>
      </c>
      <c r="D31" s="18">
        <v>2079</v>
      </c>
      <c r="E31" s="19">
        <v>3</v>
      </c>
      <c r="F31" s="20">
        <f>D31*C31</f>
        <v>3118.5</v>
      </c>
      <c r="G31" s="16"/>
      <c r="H31" s="20"/>
      <c r="I31" s="16"/>
      <c r="J31" s="20"/>
      <c r="K31" s="16"/>
      <c r="L31" s="20"/>
      <c r="M31" s="16"/>
      <c r="N31" s="20"/>
      <c r="O31" s="16"/>
      <c r="P31" s="20"/>
      <c r="Q31" s="23">
        <v>2466</v>
      </c>
      <c r="R31" s="21">
        <f t="shared" si="7"/>
        <v>5584.5</v>
      </c>
      <c r="S31" s="18">
        <f t="shared" si="1"/>
        <v>67014</v>
      </c>
    </row>
    <row r="32" spans="1:19" ht="24" customHeight="1">
      <c r="A32" s="16">
        <v>12</v>
      </c>
      <c r="B32" s="17" t="s">
        <v>29</v>
      </c>
      <c r="C32" s="18">
        <v>0.5</v>
      </c>
      <c r="D32" s="18">
        <v>1921</v>
      </c>
      <c r="E32" s="19">
        <v>2</v>
      </c>
      <c r="F32" s="20">
        <f aca="true" t="shared" si="8" ref="F32:F33">D32/2</f>
        <v>960.5</v>
      </c>
      <c r="G32" s="16"/>
      <c r="H32" s="20"/>
      <c r="I32" s="16"/>
      <c r="J32" s="20"/>
      <c r="K32" s="16"/>
      <c r="L32" s="20"/>
      <c r="M32" s="16"/>
      <c r="N32" s="20"/>
      <c r="O32" s="16">
        <v>10</v>
      </c>
      <c r="P32" s="20">
        <f>F32*10%</f>
        <v>96.05000000000001</v>
      </c>
      <c r="Q32" s="23">
        <v>901</v>
      </c>
      <c r="R32" s="21">
        <f t="shared" si="7"/>
        <v>1957.55</v>
      </c>
      <c r="S32" s="18">
        <f t="shared" si="1"/>
        <v>23490.6</v>
      </c>
    </row>
    <row r="33" spans="1:19" ht="32.25" customHeight="1">
      <c r="A33" s="16">
        <v>13</v>
      </c>
      <c r="B33" s="17" t="s">
        <v>30</v>
      </c>
      <c r="C33" s="18">
        <v>0.5</v>
      </c>
      <c r="D33" s="18">
        <v>2890</v>
      </c>
      <c r="E33" s="19">
        <v>8</v>
      </c>
      <c r="F33" s="20">
        <f t="shared" si="8"/>
        <v>1445</v>
      </c>
      <c r="G33" s="16"/>
      <c r="H33" s="20"/>
      <c r="I33" s="16"/>
      <c r="J33" s="20"/>
      <c r="K33" s="16"/>
      <c r="L33" s="20"/>
      <c r="M33" s="16"/>
      <c r="N33" s="20"/>
      <c r="O33" s="16"/>
      <c r="P33" s="20"/>
      <c r="Q33" s="23">
        <v>416.5</v>
      </c>
      <c r="R33" s="21">
        <f t="shared" si="7"/>
        <v>1861.5</v>
      </c>
      <c r="S33" s="18">
        <f t="shared" si="1"/>
        <v>22338</v>
      </c>
    </row>
    <row r="34" spans="1:19" ht="28.5" customHeight="1">
      <c r="A34" s="16">
        <v>14</v>
      </c>
      <c r="B34" s="17" t="s">
        <v>31</v>
      </c>
      <c r="C34" s="18">
        <v>0.75</v>
      </c>
      <c r="D34" s="18">
        <v>1921</v>
      </c>
      <c r="E34" s="19">
        <v>2</v>
      </c>
      <c r="F34" s="20">
        <f>D34*C34</f>
        <v>1440.75</v>
      </c>
      <c r="G34" s="16"/>
      <c r="H34" s="20"/>
      <c r="I34" s="16"/>
      <c r="J34" s="20"/>
      <c r="K34" s="16"/>
      <c r="L34" s="20"/>
      <c r="M34" s="16"/>
      <c r="N34" s="20"/>
      <c r="O34" s="16"/>
      <c r="P34" s="20"/>
      <c r="Q34" s="26">
        <v>1351.5</v>
      </c>
      <c r="R34" s="21">
        <f t="shared" si="7"/>
        <v>2792.25</v>
      </c>
      <c r="S34" s="18">
        <f t="shared" si="1"/>
        <v>33507</v>
      </c>
    </row>
    <row r="35" spans="1:19" ht="24.75" customHeight="1">
      <c r="A35" s="16">
        <v>15</v>
      </c>
      <c r="B35" s="17" t="s">
        <v>32</v>
      </c>
      <c r="C35" s="18">
        <v>0.5</v>
      </c>
      <c r="D35" s="18">
        <v>1921</v>
      </c>
      <c r="E35" s="19">
        <v>2</v>
      </c>
      <c r="F35" s="20">
        <f aca="true" t="shared" si="9" ref="F35:F36">D35/2</f>
        <v>960.5</v>
      </c>
      <c r="G35" s="16"/>
      <c r="H35" s="20"/>
      <c r="I35" s="16"/>
      <c r="J35" s="20"/>
      <c r="K35" s="16"/>
      <c r="L35" s="20"/>
      <c r="M35" s="16"/>
      <c r="N35" s="20"/>
      <c r="O35" s="16">
        <v>10</v>
      </c>
      <c r="P35" s="20">
        <f>F35*10%</f>
        <v>96.05000000000001</v>
      </c>
      <c r="Q35" s="23">
        <v>901</v>
      </c>
      <c r="R35" s="21">
        <f t="shared" si="7"/>
        <v>1957.55</v>
      </c>
      <c r="S35" s="18">
        <f t="shared" si="1"/>
        <v>23490.6</v>
      </c>
    </row>
    <row r="36" spans="1:19" ht="45" customHeight="1">
      <c r="A36" s="16">
        <v>16</v>
      </c>
      <c r="B36" s="27" t="s">
        <v>33</v>
      </c>
      <c r="C36" s="18">
        <v>0.5</v>
      </c>
      <c r="D36" s="18">
        <v>2396</v>
      </c>
      <c r="E36" s="19">
        <v>5</v>
      </c>
      <c r="F36" s="20">
        <f t="shared" si="9"/>
        <v>1198</v>
      </c>
      <c r="G36" s="16"/>
      <c r="H36" s="20"/>
      <c r="I36" s="16"/>
      <c r="J36" s="28"/>
      <c r="K36" s="16"/>
      <c r="L36" s="20"/>
      <c r="M36" s="16"/>
      <c r="N36" s="20"/>
      <c r="O36" s="16"/>
      <c r="P36" s="20"/>
      <c r="Q36" s="20">
        <v>663.5</v>
      </c>
      <c r="R36" s="21">
        <f t="shared" si="7"/>
        <v>1861.5</v>
      </c>
      <c r="S36" s="18">
        <f t="shared" si="1"/>
        <v>22338</v>
      </c>
    </row>
    <row r="37" spans="1:19" ht="23.25" customHeight="1">
      <c r="A37" s="16"/>
      <c r="B37" s="16" t="s">
        <v>34</v>
      </c>
      <c r="C37" s="18">
        <f>SUM(C21:C36)</f>
        <v>13.751999999999999</v>
      </c>
      <c r="D37" s="18"/>
      <c r="E37" s="18"/>
      <c r="F37" s="18">
        <f>SUM(F21:F36)</f>
        <v>38931.5</v>
      </c>
      <c r="G37" s="18"/>
      <c r="H37" s="18">
        <f>SUM(H21:H36)</f>
        <v>563.85</v>
      </c>
      <c r="I37" s="18"/>
      <c r="J37" s="18">
        <f>SUM(J21:J36)</f>
        <v>5045.58</v>
      </c>
      <c r="K37" s="18"/>
      <c r="L37" s="18">
        <f>SUM(L21:L36)</f>
        <v>3777.4700000000007</v>
      </c>
      <c r="M37" s="18"/>
      <c r="N37" s="18">
        <f>SUM(N21:N36)</f>
        <v>1356.5</v>
      </c>
      <c r="O37" s="18"/>
      <c r="P37" s="18">
        <f>SUM(P21:P36)</f>
        <v>1069.28</v>
      </c>
      <c r="Q37" s="29">
        <f>SUM(Q21:Q36)</f>
        <v>9619.5</v>
      </c>
      <c r="R37" s="18">
        <f>SUM(R21:R36)</f>
        <v>60363.68000000001</v>
      </c>
      <c r="S37" s="18">
        <f>SUM(S21:S36)</f>
        <v>724364.1599999999</v>
      </c>
    </row>
    <row r="38" spans="1:19" ht="21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30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1" ht="12.75">
      <c r="A40" s="31"/>
      <c r="B40" s="32" t="s">
        <v>36</v>
      </c>
      <c r="C40" s="31"/>
      <c r="D40" s="31"/>
      <c r="E40" s="31"/>
      <c r="F40" s="31"/>
      <c r="G40" s="31"/>
      <c r="H40" s="31"/>
      <c r="I40" s="31"/>
      <c r="J40" s="31"/>
      <c r="K40" s="31"/>
    </row>
    <row r="41" ht="14.25"/>
  </sheetData>
  <sheetProtection selectLockedCells="1" selectUnlockedCells="1"/>
  <mergeCells count="37">
    <mergeCell ref="N2:R2"/>
    <mergeCell ref="N3:P3"/>
    <mergeCell ref="B5:F5"/>
    <mergeCell ref="N5:S5"/>
    <mergeCell ref="B6:F6"/>
    <mergeCell ref="N6:S6"/>
    <mergeCell ref="B7:G7"/>
    <mergeCell ref="N8:S8"/>
    <mergeCell ref="N9:S9"/>
    <mergeCell ref="N10:S10"/>
    <mergeCell ref="N11:S11"/>
    <mergeCell ref="N12:R12"/>
    <mergeCell ref="N13:P13"/>
    <mergeCell ref="N14:P14"/>
    <mergeCell ref="A15:R15"/>
    <mergeCell ref="A16:R16"/>
    <mergeCell ref="A17:A19"/>
    <mergeCell ref="B17:B19"/>
    <mergeCell ref="C17:C19"/>
    <mergeCell ref="D17:D19"/>
    <mergeCell ref="E17:E19"/>
    <mergeCell ref="F17:F19"/>
    <mergeCell ref="G17:P17"/>
    <mergeCell ref="Q17:Q18"/>
    <mergeCell ref="R17:R19"/>
    <mergeCell ref="S17:S19"/>
    <mergeCell ref="G18:H18"/>
    <mergeCell ref="I18:J18"/>
    <mergeCell ref="K18:L18"/>
    <mergeCell ref="M18:N18"/>
    <mergeCell ref="O18:P18"/>
    <mergeCell ref="G20:H20"/>
    <mergeCell ref="I20:J20"/>
    <mergeCell ref="K20:L20"/>
    <mergeCell ref="M20:N20"/>
    <mergeCell ref="O20:P20"/>
    <mergeCell ref="A39:S39"/>
  </mergeCells>
  <printOptions/>
  <pageMargins left="0.8604166666666667" right="0.2361111111111111" top="0.11805555555555555" bottom="0.07847222222222222" header="0.5118055555555555" footer="0.5118055555555555"/>
  <pageSetup horizontalDpi="300" verticalDpi="300" orientation="landscape" paperSize="9" scale="65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2019-01-02T14:30:42Z</cp:lastPrinted>
  <dcterms:created xsi:type="dcterms:W3CDTF">2019-01-02T09:19:22Z</dcterms:created>
  <dcterms:modified xsi:type="dcterms:W3CDTF">2019-01-08T07:06:58Z</dcterms:modified>
  <cp:category/>
  <cp:version/>
  <cp:contentType/>
  <cp:contentStatus/>
</cp:coreProperties>
</file>