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3" i="4"/>
  <c r="A2"/>
  <c r="A1"/>
</calcChain>
</file>

<file path=xl/sharedStrings.xml><?xml version="1.0" encoding="utf-8"?>
<sst xmlns="http://schemas.openxmlformats.org/spreadsheetml/2006/main" count="345" uniqueCount="177">
  <si>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</si>
  <si>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</si>
  <si>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</si>
  <si>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</si>
  <si>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</si>
  <si>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</si>
  <si>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</si>
  <si>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</si>
  <si>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</si>
  <si>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</si>
  <si>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</si>
  <si>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</si>
  <si>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</si>
  <si>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</si>
  <si>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</si>
  <si>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</si>
  <si>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</si>
  <si>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</si>
  <si>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</si>
  <si>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</si>
  <si>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</si>
  <si>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</si>
  <si>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</si>
  <si>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</si>
  <si>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30120000-6</t>
  </si>
  <si>
    <t/>
  </si>
  <si>
    <t>Тонер Нр</t>
  </si>
  <si>
    <t>UAH</t>
  </si>
  <si>
    <t>Закупівля без використання електронної системи</t>
  </si>
  <si>
    <t>01.02.2025</t>
  </si>
  <si>
    <t>Власний бюджет (кошти від господарської діяльності підприємства)</t>
  </si>
  <si>
    <t>09210000-4</t>
  </si>
  <si>
    <t>Олива моторна</t>
  </si>
  <si>
    <t>31200000-8</t>
  </si>
  <si>
    <t>Генератор інверт бензиновий 3,5кВт</t>
  </si>
  <si>
    <t>31220000-4</t>
  </si>
  <si>
    <t>Автомат вимикач, кабель</t>
  </si>
  <si>
    <t>44810000-1</t>
  </si>
  <si>
    <t>Фарба, пігмент, емаль</t>
  </si>
  <si>
    <t>42130000-9</t>
  </si>
  <si>
    <t>Арматура трубопровідна</t>
  </si>
  <si>
    <t>31530000-0</t>
  </si>
  <si>
    <t>Лампа</t>
  </si>
  <si>
    <t>18140000-2</t>
  </si>
  <si>
    <t>Рукавички ХБ</t>
  </si>
  <si>
    <t>44110000-4</t>
  </si>
  <si>
    <t>Будівельні матеріали</t>
  </si>
  <si>
    <t>44510000-8</t>
  </si>
  <si>
    <t>Знаряддя</t>
  </si>
  <si>
    <t>50530000-9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</si>
  <si>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</si>
  <si>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</si>
  <si>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</si>
  <si>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2610</t>
  </si>
  <si>
    <t>Місцевий бюджет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</si>
  <si>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</si>
  <si>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</si>
  <si>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</si>
  <si>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</si>
  <si>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</si>
  <si>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</si>
  <si>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90920000-2</t>
  </si>
  <si>
    <t>Експлуатаційні послуги, пов'язані з утриманням будинків і споруд (дератизація та дезінсекція)</t>
  </si>
  <si>
    <t>72310000-1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</si>
  <si>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</si>
  <si>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</si>
  <si>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</si>
  <si>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</si>
  <si>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</si>
  <si>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</si>
  <si>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</si>
  <si>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</si>
  <si>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</si>
  <si>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</si>
  <si>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44220000-8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</si>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</sst>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8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Font="1"/>
    <xf numFmtId="0" fontId="3" fillId="0" borderId="0" xfId="0" applyFont="1"/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zoomScaleNormal="100" workbookViewId="0">
      <selection activeCell="A26" sqref="A26:XFD26"/>
    </sheetView>
  </sheetViews>
  <sheetFormatPr defaultColWidth="25.81640625" defaultRowHeight="12.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>
      <c r="A3" s="6" t="s">
        <v>24</v>
      </c>
      <c r="B3" s="6" t="s">
        <v>26</v>
      </c>
      <c r="C3" s="2" t="s">
        <v>25</v>
      </c>
      <c r="D3" s="1">
        <v>180</v>
      </c>
      <c r="E3" s="2" t="s">
        <v>27</v>
      </c>
      <c r="F3" s="2" t="s">
        <v>28</v>
      </c>
      <c r="G3" s="2" t="s">
        <v>29</v>
      </c>
      <c r="H3">
        <v>2025</v>
      </c>
      <c r="I3" s="6" t="s">
        <v>25</v>
      </c>
      <c r="J3" s="6" t="s">
        <v>30</v>
      </c>
      <c r="K3" s="1">
        <v>180</v>
      </c>
      <c r="L3">
        <v>34092354</v>
      </c>
    </row>
    <row r="4" spans="1:12">
      <c r="A4" s="6" t="s">
        <v>31</v>
      </c>
      <c r="B4" s="6" t="s">
        <v>32</v>
      </c>
      <c r="C4" s="2" t="s">
        <v>25</v>
      </c>
      <c r="D4" s="1">
        <v>485</v>
      </c>
      <c r="E4" s="2" t="s">
        <v>27</v>
      </c>
      <c r="F4" s="2" t="s">
        <v>28</v>
      </c>
      <c r="G4" s="2" t="s">
        <v>29</v>
      </c>
      <c r="H4">
        <v>2025</v>
      </c>
      <c r="I4" s="6" t="s">
        <v>25</v>
      </c>
      <c r="J4" s="6" t="s">
        <v>30</v>
      </c>
      <c r="K4" s="1">
        <v>485</v>
      </c>
      <c r="L4">
        <v>34067581</v>
      </c>
    </row>
    <row r="5" spans="1:12">
      <c r="A5" s="6" t="s">
        <v>33</v>
      </c>
      <c r="B5" s="6" t="s">
        <v>34</v>
      </c>
      <c r="C5" s="2" t="s">
        <v>25</v>
      </c>
      <c r="D5" s="1">
        <v>15000</v>
      </c>
      <c r="E5" s="2" t="s">
        <v>27</v>
      </c>
      <c r="F5" s="2" t="s">
        <v>28</v>
      </c>
      <c r="G5" s="2" t="s">
        <v>29</v>
      </c>
      <c r="H5">
        <v>2025</v>
      </c>
      <c r="I5" s="6" t="s">
        <v>25</v>
      </c>
      <c r="J5" s="6" t="s">
        <v>30</v>
      </c>
      <c r="K5" s="1">
        <v>15000</v>
      </c>
      <c r="L5">
        <v>34067367</v>
      </c>
    </row>
    <row r="6" spans="1:12">
      <c r="A6" s="6" t="s">
        <v>35</v>
      </c>
      <c r="B6" s="6" t="s">
        <v>36</v>
      </c>
      <c r="C6" s="2" t="s">
        <v>25</v>
      </c>
      <c r="D6" s="1">
        <v>1090</v>
      </c>
      <c r="E6" s="2" t="s">
        <v>27</v>
      </c>
      <c r="F6" s="2" t="s">
        <v>28</v>
      </c>
      <c r="G6" s="2" t="s">
        <v>29</v>
      </c>
      <c r="H6">
        <v>2025</v>
      </c>
      <c r="I6" s="6" t="s">
        <v>25</v>
      </c>
      <c r="J6" s="6" t="s">
        <v>30</v>
      </c>
      <c r="K6" s="1">
        <v>1090</v>
      </c>
      <c r="L6">
        <v>34067012</v>
      </c>
    </row>
    <row r="7" spans="1:12">
      <c r="A7" s="6" t="s">
        <v>37</v>
      </c>
      <c r="B7" s="6" t="s">
        <v>38</v>
      </c>
      <c r="C7" s="2" t="s">
        <v>25</v>
      </c>
      <c r="D7" s="1">
        <v>26215</v>
      </c>
      <c r="E7" s="2" t="s">
        <v>27</v>
      </c>
      <c r="F7" s="2" t="s">
        <v>28</v>
      </c>
      <c r="G7" s="2" t="s">
        <v>29</v>
      </c>
      <c r="H7">
        <v>2025</v>
      </c>
      <c r="I7" s="6" t="s">
        <v>25</v>
      </c>
      <c r="J7" s="6" t="s">
        <v>30</v>
      </c>
      <c r="K7" s="1">
        <v>26215</v>
      </c>
      <c r="L7">
        <v>34066806</v>
      </c>
    </row>
    <row r="8" spans="1:12">
      <c r="A8" s="6" t="s">
        <v>39</v>
      </c>
      <c r="B8" s="6" t="s">
        <v>40</v>
      </c>
      <c r="C8" s="2" t="s">
        <v>25</v>
      </c>
      <c r="D8" s="1">
        <v>234</v>
      </c>
      <c r="E8" s="2" t="s">
        <v>27</v>
      </c>
      <c r="F8" s="2" t="s">
        <v>28</v>
      </c>
      <c r="G8" s="2" t="s">
        <v>29</v>
      </c>
      <c r="H8">
        <v>2025</v>
      </c>
      <c r="I8" s="6" t="s">
        <v>25</v>
      </c>
      <c r="J8" s="6" t="s">
        <v>30</v>
      </c>
      <c r="K8" s="1">
        <v>234</v>
      </c>
      <c r="L8">
        <v>34066589</v>
      </c>
    </row>
    <row r="9" spans="1:12">
      <c r="A9" s="6" t="s">
        <v>41</v>
      </c>
      <c r="B9" s="6" t="s">
        <v>42</v>
      </c>
      <c r="C9" s="2" t="s">
        <v>25</v>
      </c>
      <c r="D9" s="1">
        <v>144</v>
      </c>
      <c r="E9" s="2" t="s">
        <v>27</v>
      </c>
      <c r="F9" s="2" t="s">
        <v>28</v>
      </c>
      <c r="G9" s="2" t="s">
        <v>29</v>
      </c>
      <c r="H9">
        <v>2025</v>
      </c>
      <c r="I9" s="6" t="s">
        <v>25</v>
      </c>
      <c r="J9" s="6" t="s">
        <v>30</v>
      </c>
      <c r="K9" s="1">
        <v>144</v>
      </c>
      <c r="L9">
        <v>34064817</v>
      </c>
    </row>
    <row r="10" spans="1:12">
      <c r="A10" s="6" t="s">
        <v>43</v>
      </c>
      <c r="B10" s="6" t="s">
        <v>44</v>
      </c>
      <c r="C10" s="2" t="s">
        <v>25</v>
      </c>
      <c r="D10" s="1">
        <v>890</v>
      </c>
      <c r="E10" s="2" t="s">
        <v>27</v>
      </c>
      <c r="F10" s="2" t="s">
        <v>28</v>
      </c>
      <c r="G10" s="2" t="s">
        <v>29</v>
      </c>
      <c r="H10">
        <v>2025</v>
      </c>
      <c r="I10" s="6" t="s">
        <v>25</v>
      </c>
      <c r="J10" s="6" t="s">
        <v>30</v>
      </c>
      <c r="K10" s="1">
        <v>890</v>
      </c>
      <c r="L10">
        <v>34063759</v>
      </c>
    </row>
    <row r="11" spans="1:12">
      <c r="A11" s="6" t="s">
        <v>45</v>
      </c>
      <c r="B11" s="6" t="s">
        <v>46</v>
      </c>
      <c r="C11" s="2" t="s">
        <v>25</v>
      </c>
      <c r="D11" s="1">
        <v>3784</v>
      </c>
      <c r="E11" s="2" t="s">
        <v>27</v>
      </c>
      <c r="F11" s="2" t="s">
        <v>28</v>
      </c>
      <c r="G11" s="2" t="s">
        <v>29</v>
      </c>
      <c r="H11">
        <v>2025</v>
      </c>
      <c r="I11" s="6" t="s">
        <v>25</v>
      </c>
      <c r="J11" s="6" t="s">
        <v>30</v>
      </c>
      <c r="K11" s="1">
        <v>3784</v>
      </c>
      <c r="L11">
        <v>34062573</v>
      </c>
    </row>
    <row r="12" spans="1:12">
      <c r="A12" s="6" t="s">
        <v>47</v>
      </c>
      <c r="B12" s="6" t="s">
        <v>48</v>
      </c>
      <c r="C12" s="2" t="s">
        <v>25</v>
      </c>
      <c r="D12" s="1">
        <v>1041</v>
      </c>
      <c r="E12" s="2" t="s">
        <v>27</v>
      </c>
      <c r="F12" s="2" t="s">
        <v>28</v>
      </c>
      <c r="G12" s="2" t="s">
        <v>29</v>
      </c>
      <c r="H12">
        <v>2025</v>
      </c>
      <c r="I12" s="6" t="s">
        <v>25</v>
      </c>
      <c r="J12" s="6" t="s">
        <v>30</v>
      </c>
      <c r="K12" s="1">
        <v>1041</v>
      </c>
      <c r="L12">
        <v>34061171</v>
      </c>
    </row>
    <row r="13" spans="1:12">
      <c r="A13" s="6" t="s">
        <v>49</v>
      </c>
      <c r="B13" s="6" t="s">
        <v>50</v>
      </c>
      <c r="C13" s="2" t="s">
        <v>25</v>
      </c>
      <c r="D13" s="1">
        <v>3992.76</v>
      </c>
      <c r="E13" s="2" t="s">
        <v>27</v>
      </c>
      <c r="F13" s="2" t="s">
        <v>28</v>
      </c>
      <c r="G13" s="2" t="s">
        <v>51</v>
      </c>
      <c r="H13">
        <v>2025</v>
      </c>
      <c r="I13" s="6" t="s">
        <v>25</v>
      </c>
      <c r="J13" s="6" t="s">
        <v>30</v>
      </c>
      <c r="K13" s="1">
        <v>3992.76</v>
      </c>
      <c r="L13">
        <v>34001310</v>
      </c>
    </row>
    <row r="14" spans="1:12">
      <c r="A14" s="6" t="s">
        <v>49</v>
      </c>
      <c r="B14" s="6" t="s">
        <v>52</v>
      </c>
      <c r="C14" s="2" t="s">
        <v>53</v>
      </c>
      <c r="D14" s="1">
        <v>33285.46</v>
      </c>
      <c r="E14" s="2" t="s">
        <v>27</v>
      </c>
      <c r="F14" s="2" t="s">
        <v>28</v>
      </c>
      <c r="G14" s="2" t="s">
        <v>29</v>
      </c>
      <c r="H14">
        <v>2025</v>
      </c>
      <c r="I14" s="6" t="s">
        <v>25</v>
      </c>
      <c r="J14" s="6" t="s">
        <v>54</v>
      </c>
      <c r="K14" s="1">
        <v>33285.46</v>
      </c>
      <c r="L14">
        <v>33970904</v>
      </c>
    </row>
    <row r="15" spans="1:12">
      <c r="A15" s="6" t="s">
        <v>55</v>
      </c>
      <c r="B15" s="6" t="s">
        <v>56</v>
      </c>
      <c r="C15" s="2" t="s">
        <v>25</v>
      </c>
      <c r="D15" s="1">
        <v>10000</v>
      </c>
      <c r="E15" s="2" t="s">
        <v>27</v>
      </c>
      <c r="F15" s="2" t="s">
        <v>28</v>
      </c>
      <c r="G15" s="2" t="s">
        <v>51</v>
      </c>
      <c r="H15">
        <v>2025</v>
      </c>
      <c r="I15" s="6" t="s">
        <v>25</v>
      </c>
      <c r="J15" s="6" t="s">
        <v>30</v>
      </c>
      <c r="K15" s="1">
        <v>10000</v>
      </c>
      <c r="L15">
        <v>33960191</v>
      </c>
    </row>
    <row r="16" spans="1:12">
      <c r="A16" s="6" t="s">
        <v>57</v>
      </c>
      <c r="B16" s="6" t="s">
        <v>58</v>
      </c>
      <c r="C16" s="2" t="s">
        <v>25</v>
      </c>
      <c r="D16" s="1">
        <v>17700</v>
      </c>
      <c r="E16" s="2" t="s">
        <v>27</v>
      </c>
      <c r="F16" s="2" t="s">
        <v>28</v>
      </c>
      <c r="G16" s="2" t="s">
        <v>51</v>
      </c>
      <c r="H16">
        <v>2025</v>
      </c>
      <c r="I16" s="6" t="s">
        <v>25</v>
      </c>
      <c r="J16" s="6" t="s">
        <v>30</v>
      </c>
      <c r="K16" s="1">
        <v>17700</v>
      </c>
      <c r="L16">
        <v>33893499</v>
      </c>
    </row>
    <row r="17" spans="1:12">
      <c r="A17" s="6" t="s">
        <v>59</v>
      </c>
      <c r="B17" s="6" t="s">
        <v>60</v>
      </c>
      <c r="C17" s="2" t="s">
        <v>25</v>
      </c>
      <c r="D17" s="1">
        <v>12600</v>
      </c>
      <c r="E17" s="2" t="s">
        <v>27</v>
      </c>
      <c r="F17" s="2" t="s">
        <v>28</v>
      </c>
      <c r="G17" s="2" t="s">
        <v>51</v>
      </c>
      <c r="H17">
        <v>2025</v>
      </c>
      <c r="I17" s="6" t="s">
        <v>25</v>
      </c>
      <c r="J17" s="6" t="s">
        <v>30</v>
      </c>
      <c r="K17" s="1">
        <v>12600</v>
      </c>
      <c r="L17">
        <v>33881942</v>
      </c>
    </row>
    <row r="18" spans="1:12">
      <c r="A18" s="6" t="s">
        <v>61</v>
      </c>
      <c r="B18" s="6" t="s">
        <v>62</v>
      </c>
      <c r="C18" s="2" t="s">
        <v>25</v>
      </c>
      <c r="D18" s="1">
        <v>79560</v>
      </c>
      <c r="E18" s="2" t="s">
        <v>27</v>
      </c>
      <c r="F18" s="2" t="s">
        <v>28</v>
      </c>
      <c r="G18" s="2" t="s">
        <v>51</v>
      </c>
      <c r="H18">
        <v>2025</v>
      </c>
      <c r="I18" s="6" t="s">
        <v>25</v>
      </c>
      <c r="J18" s="6" t="s">
        <v>30</v>
      </c>
      <c r="K18" s="1">
        <v>79560</v>
      </c>
      <c r="L18">
        <v>33877169</v>
      </c>
    </row>
    <row r="19" spans="1:12">
      <c r="A19" s="6" t="s">
        <v>63</v>
      </c>
      <c r="B19" s="6" t="s">
        <v>64</v>
      </c>
      <c r="C19" s="2" t="s">
        <v>25</v>
      </c>
      <c r="D19" s="1">
        <v>540</v>
      </c>
      <c r="E19" s="2" t="s">
        <v>27</v>
      </c>
      <c r="F19" s="2" t="s">
        <v>28</v>
      </c>
      <c r="G19" s="2" t="s">
        <v>51</v>
      </c>
      <c r="H19">
        <v>2025</v>
      </c>
      <c r="I19" s="6" t="s">
        <v>25</v>
      </c>
      <c r="J19" s="6" t="s">
        <v>30</v>
      </c>
      <c r="K19" s="1">
        <v>540</v>
      </c>
      <c r="L19">
        <v>33666409</v>
      </c>
    </row>
    <row r="20" spans="1:12">
      <c r="A20" s="6" t="s">
        <v>24</v>
      </c>
      <c r="B20" s="6" t="s">
        <v>65</v>
      </c>
      <c r="C20" s="2" t="s">
        <v>25</v>
      </c>
      <c r="D20" s="1">
        <v>250</v>
      </c>
      <c r="E20" s="2" t="s">
        <v>27</v>
      </c>
      <c r="F20" s="2" t="s">
        <v>28</v>
      </c>
      <c r="G20" s="2" t="s">
        <v>51</v>
      </c>
      <c r="H20">
        <v>2025</v>
      </c>
      <c r="I20" s="6" t="s">
        <v>25</v>
      </c>
      <c r="J20" s="6" t="s">
        <v>30</v>
      </c>
      <c r="K20" s="1">
        <v>250</v>
      </c>
      <c r="L20">
        <v>33635823</v>
      </c>
    </row>
    <row r="21" spans="1:12">
      <c r="A21" s="6" t="s">
        <v>66</v>
      </c>
      <c r="B21" s="6" t="s">
        <v>67</v>
      </c>
      <c r="C21" s="2" t="s">
        <v>53</v>
      </c>
      <c r="D21" s="1">
        <v>103149.2</v>
      </c>
      <c r="E21" s="2" t="s">
        <v>27</v>
      </c>
      <c r="F21" s="2" t="s">
        <v>28</v>
      </c>
      <c r="G21" s="2" t="s">
        <v>51</v>
      </c>
      <c r="H21">
        <v>2025</v>
      </c>
      <c r="I21" s="6" t="s">
        <v>68</v>
      </c>
      <c r="J21" s="6" t="s">
        <v>54</v>
      </c>
      <c r="K21" s="1">
        <v>103149.2</v>
      </c>
      <c r="L21">
        <v>33612561</v>
      </c>
    </row>
    <row r="22" spans="1:12">
      <c r="A22" s="6" t="s">
        <v>69</v>
      </c>
      <c r="B22" s="6" t="s">
        <v>70</v>
      </c>
      <c r="C22" s="2" t="s">
        <v>25</v>
      </c>
      <c r="D22" s="1">
        <v>1680</v>
      </c>
      <c r="E22" s="2" t="s">
        <v>27</v>
      </c>
      <c r="F22" s="2" t="s">
        <v>28</v>
      </c>
      <c r="G22" s="2" t="s">
        <v>51</v>
      </c>
      <c r="H22">
        <v>2025</v>
      </c>
      <c r="I22" s="6" t="s">
        <v>25</v>
      </c>
      <c r="J22" s="6" t="s">
        <v>30</v>
      </c>
      <c r="K22" s="1">
        <v>1680</v>
      </c>
      <c r="L22">
        <v>33541134</v>
      </c>
    </row>
    <row r="23" spans="1:12">
      <c r="A23" s="6" t="s">
        <v>71</v>
      </c>
      <c r="B23" s="6" t="s">
        <v>72</v>
      </c>
      <c r="C23" s="2" t="s">
        <v>25</v>
      </c>
      <c r="D23" s="1">
        <v>5350</v>
      </c>
      <c r="E23" s="2" t="s">
        <v>27</v>
      </c>
      <c r="F23" s="2" t="s">
        <v>28</v>
      </c>
      <c r="G23" s="2" t="s">
        <v>51</v>
      </c>
      <c r="H23">
        <v>2025</v>
      </c>
      <c r="I23" s="6" t="s">
        <v>68</v>
      </c>
      <c r="J23" s="6" t="s">
        <v>30</v>
      </c>
      <c r="K23" s="1">
        <v>5350</v>
      </c>
      <c r="L23">
        <v>33523969</v>
      </c>
    </row>
    <row r="24" spans="1:12">
      <c r="A24" s="6" t="s">
        <v>66</v>
      </c>
      <c r="B24" s="6" t="s">
        <v>73</v>
      </c>
      <c r="C24" s="2" t="s">
        <v>25</v>
      </c>
      <c r="D24" s="1">
        <v>3850</v>
      </c>
      <c r="E24" s="2" t="s">
        <v>27</v>
      </c>
      <c r="F24" s="2" t="s">
        <v>28</v>
      </c>
      <c r="G24" s="2" t="s">
        <v>51</v>
      </c>
      <c r="H24">
        <v>2025</v>
      </c>
      <c r="I24" s="6" t="s">
        <v>68</v>
      </c>
      <c r="J24" s="6" t="s">
        <v>30</v>
      </c>
      <c r="K24" s="1">
        <v>3850</v>
      </c>
      <c r="L24">
        <v>33523374</v>
      </c>
    </row>
    <row r="25" spans="1:12">
      <c r="A25" s="6" t="s">
        <v>74</v>
      </c>
      <c r="B25" s="6" t="s">
        <v>75</v>
      </c>
      <c r="C25" s="2" t="s">
        <v>25</v>
      </c>
      <c r="D25" s="1">
        <v>15000</v>
      </c>
      <c r="E25" s="2" t="s">
        <v>27</v>
      </c>
      <c r="F25" s="2" t="s">
        <v>28</v>
      </c>
      <c r="G25" s="2" t="s">
        <v>51</v>
      </c>
      <c r="H25">
        <v>2025</v>
      </c>
      <c r="I25" s="6" t="s">
        <v>25</v>
      </c>
      <c r="J25" s="6" t="s">
        <v>30</v>
      </c>
      <c r="K25" s="1">
        <v>15000</v>
      </c>
      <c r="L25">
        <v>33499098</v>
      </c>
    </row>
    <row r="26" spans="1:12">
      <c r="A26" s="6" t="s">
        <v>71</v>
      </c>
      <c r="B26" s="6" t="s">
        <v>76</v>
      </c>
      <c r="C26" s="2" t="s">
        <v>53</v>
      </c>
      <c r="D26" s="1">
        <v>143380</v>
      </c>
      <c r="E26" s="2" t="s">
        <v>27</v>
      </c>
      <c r="F26" s="2" t="s">
        <v>28</v>
      </c>
      <c r="G26" s="2" t="s">
        <v>51</v>
      </c>
      <c r="H26">
        <v>2025</v>
      </c>
      <c r="I26" s="6" t="s">
        <v>68</v>
      </c>
      <c r="J26" s="6" t="s">
        <v>54</v>
      </c>
      <c r="K26" s="1">
        <v>143380</v>
      </c>
      <c r="L26">
        <v>33477629</v>
      </c>
    </row>
    <row r="27" spans="1:12">
      <c r="A27" s="6" t="s">
        <v>77</v>
      </c>
      <c r="B27" s="6" t="s">
        <v>78</v>
      </c>
      <c r="C27" s="2" t="s">
        <v>25</v>
      </c>
      <c r="D27" s="1">
        <v>1252800</v>
      </c>
      <c r="E27" s="2" t="s">
        <v>27</v>
      </c>
      <c r="F27" s="2" t="s">
        <v>28</v>
      </c>
      <c r="G27" s="2" t="s">
        <v>51</v>
      </c>
      <c r="H27">
        <v>2025</v>
      </c>
      <c r="I27" s="6" t="s">
        <v>79</v>
      </c>
      <c r="J27" s="6" t="s">
        <v>30</v>
      </c>
      <c r="K27" s="1">
        <v>1252800</v>
      </c>
      <c r="L27">
        <v>33473948</v>
      </c>
    </row>
    <row r="28" spans="1:12">
      <c r="A28" s="6" t="s">
        <v>80</v>
      </c>
      <c r="B28" s="6" t="s">
        <v>81</v>
      </c>
      <c r="C28" s="2" t="s">
        <v>53</v>
      </c>
      <c r="D28" s="1">
        <v>4696185.5999999996</v>
      </c>
      <c r="E28" s="2" t="s">
        <v>27</v>
      </c>
      <c r="F28" s="2" t="s">
        <v>28</v>
      </c>
      <c r="G28" s="2" t="s">
        <v>51</v>
      </c>
      <c r="H28">
        <v>2025</v>
      </c>
      <c r="I28" s="6" t="s">
        <v>79</v>
      </c>
      <c r="J28" s="6" t="s">
        <v>54</v>
      </c>
      <c r="K28" s="1">
        <v>4696185.5999999996</v>
      </c>
      <c r="L28">
        <v>33473609</v>
      </c>
    </row>
    <row r="29" spans="1:12">
      <c r="A29" s="6" t="s">
        <v>77</v>
      </c>
      <c r="B29" s="6" t="s">
        <v>78</v>
      </c>
      <c r="C29" s="2" t="s">
        <v>53</v>
      </c>
      <c r="D29" s="1">
        <v>178130</v>
      </c>
      <c r="E29" s="2" t="s">
        <v>27</v>
      </c>
      <c r="F29" s="2" t="s">
        <v>28</v>
      </c>
      <c r="G29" s="2" t="s">
        <v>51</v>
      </c>
      <c r="H29">
        <v>2025</v>
      </c>
      <c r="I29" s="6" t="s">
        <v>79</v>
      </c>
      <c r="J29" s="6" t="s">
        <v>54</v>
      </c>
      <c r="K29" s="1">
        <v>178130</v>
      </c>
      <c r="L29">
        <v>33473307</v>
      </c>
    </row>
    <row r="30" spans="1:12">
      <c r="A30" s="6" t="s">
        <v>82</v>
      </c>
      <c r="B30" s="6" t="s">
        <v>83</v>
      </c>
      <c r="C30" s="2" t="s">
        <v>25</v>
      </c>
      <c r="D30" s="1">
        <v>34610.36</v>
      </c>
      <c r="E30" s="2" t="s">
        <v>27</v>
      </c>
      <c r="F30" s="2" t="s">
        <v>28</v>
      </c>
      <c r="G30" s="2" t="s">
        <v>51</v>
      </c>
      <c r="H30">
        <v>2025</v>
      </c>
      <c r="I30" s="6" t="s">
        <v>25</v>
      </c>
      <c r="J30" s="6" t="s">
        <v>54</v>
      </c>
      <c r="K30" s="1">
        <v>34610.36</v>
      </c>
      <c r="L30">
        <v>33458112</v>
      </c>
    </row>
  </sheetData>
  <dataValidations count="9">
    <dataValidation operator="equal" allowBlank="1" showErrorMessage="1" sqref="J31:ALU1030 L3:L30 I3:I1030 A3:B1030 A1:L2">
      <formula1>0</formula1>
      <formula2>0</formula2>
    </dataValidation>
    <dataValidation type="decimal" operator="greaterThan" allowBlank="1" showErrorMessage="1" sqref="K3:K30">
      <formula1>0</formula1>
      <formula2>0</formula2>
    </dataValidation>
    <dataValidation type="list" operator="equal" allowBlank="1" showErrorMessage="1" sqref="F3:F1030">
      <formula1>'Тип процедури'!$A$1:$A$10</formula1>
      <formula2>0</formula2>
    </dataValidation>
    <dataValidation type="list" operator="equal" allowBlank="1" showErrorMessage="1" sqref="H3:H1030">
      <formula1>Рік!$A$1:$A$3</formula1>
      <formula2>0</formula2>
    </dataValidation>
    <dataValidation type="decimal" operator="greaterThanOrEqual" allowBlank="1" showErrorMessage="1" sqref="D3:D1030">
      <formula1>0</formula1>
      <formula2>0</formula2>
    </dataValidation>
    <dataValidation type="list" operator="equal" allowBlank="1" showErrorMessage="1" sqref="E3:E1030">
      <formula1>Валюти!$A$1:$A$5</formula1>
      <formula2>0</formula2>
    </dataValidation>
    <dataValidation type="list" operator="equal" allowBlank="1" showErrorMessage="1" sqref="G3:G1030">
      <formula1>'Початок проведення закупівлі'!$A$1:$A$36</formula1>
      <formula2>0</formula2>
    </dataValidation>
    <dataValidation type="list" operator="equal" allowBlank="1" showErrorMessage="1" sqref="J3:J30">
      <formula1>'Джерело фінансування. тип'!$A$1:$A$7</formula1>
      <formula2>0</formula2>
    </dataValidation>
    <dataValidation type="list" operator="equal" allowBlank="1" showErrorMessage="1" sqref="C3:C1030">
      <formula1>КЕКВ!$A$1:$A$56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/>
  </sheetViews>
  <sheetFormatPr defaultColWidth="11.54296875" defaultRowHeight="12.5"/>
  <cols>
    <col min="1" max="1" width="43.453125" customWidth="1"/>
    <col min="2" max="2" width="20.7265625" customWidth="1"/>
  </cols>
  <sheetData>
    <row r="1" spans="1:2" ht="60.4" customHeight="1">
      <c r="A1" s="7" t="s">
        <v>88</v>
      </c>
      <c r="B1" s="7" t="s">
        <v>89</v>
      </c>
    </row>
    <row r="2" spans="1:2" ht="60.4" customHeight="1">
      <c r="A2" s="7" t="s">
        <v>86</v>
      </c>
      <c r="B2" s="7" t="s">
        <v>90</v>
      </c>
    </row>
    <row r="3" spans="1:2" ht="60.4" customHeight="1">
      <c r="A3" s="7" t="s">
        <v>84</v>
      </c>
      <c r="B3" s="7" t="s">
        <v>91</v>
      </c>
    </row>
    <row r="4" spans="1:2" ht="60.4" customHeight="1">
      <c r="A4" s="7" t="s">
        <v>92</v>
      </c>
      <c r="B4" s="7" t="s">
        <v>93</v>
      </c>
    </row>
    <row r="5" spans="1:2" ht="60.4" customHeight="1">
      <c r="A5" s="7" t="s">
        <v>94</v>
      </c>
      <c r="B5" s="7" t="s">
        <v>95</v>
      </c>
    </row>
    <row r="6" spans="1:2" ht="60.4" customHeight="1">
      <c r="A6" s="7" t="s">
        <v>28</v>
      </c>
      <c r="B6" s="7" t="s">
        <v>96</v>
      </c>
    </row>
    <row r="7" spans="1:2" ht="60.4" customHeight="1">
      <c r="A7" s="7" t="s">
        <v>87</v>
      </c>
      <c r="B7" s="7" t="s">
        <v>97</v>
      </c>
    </row>
    <row r="8" spans="1:2" ht="60.4" customHeight="1">
      <c r="A8" s="7" t="s">
        <v>85</v>
      </c>
      <c r="B8" s="7" t="s">
        <v>98</v>
      </c>
    </row>
    <row r="9" spans="1:2" ht="60.4" customHeight="1">
      <c r="A9" s="7" t="s">
        <v>99</v>
      </c>
      <c r="B9" s="7" t="s">
        <v>100</v>
      </c>
    </row>
    <row r="10" spans="1:2" ht="60.4" customHeight="1">
      <c r="A10" s="7" t="s">
        <v>101</v>
      </c>
      <c r="B10" s="7" t="s">
        <v>102</v>
      </c>
    </row>
    <row r="11" spans="1:2" ht="60.4" customHeight="1">
      <c r="A11" s="7" t="s">
        <v>103</v>
      </c>
      <c r="B11" s="7" t="s">
        <v>104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>
      <c r="A1" t="s">
        <v>27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 ht="60.4" customHeight="1">
      <c r="A1">
        <f ca="1">YEAR(NOW() )-1</f>
        <v>2024</v>
      </c>
    </row>
    <row r="2" spans="1:1" ht="60.4" customHeight="1">
      <c r="A2">
        <f ca="1">YEAR(NOW() )</f>
        <v>2025</v>
      </c>
    </row>
    <row r="3" spans="1:1" ht="60.4" customHeight="1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36"/>
  <sheetViews>
    <sheetView zoomScaleNormal="100" workbookViewId="0"/>
  </sheetViews>
  <sheetFormatPr defaultColWidth="11.54296875" defaultRowHeight="12.5"/>
  <sheetData>
    <row r="1" spans="1:1">
      <c r="A1" t="str">
        <f ca="1">CONCATENATE( "01.01.",YEAR(NOW())-1)</f>
        <v>01.01.2024</v>
      </c>
    </row>
    <row r="2" spans="1:1">
      <c r="A2" t="str">
        <f ca="1">CONCATENATE( "01.02.",YEAR(NOW())-1)</f>
        <v>01.02.2024</v>
      </c>
    </row>
    <row r="3" spans="1:1">
      <c r="A3" t="str">
        <f ca="1">CONCATENATE( "01.03.",YEAR(NOW())-1)</f>
        <v>01.03.2024</v>
      </c>
    </row>
    <row r="4" spans="1:1">
      <c r="A4" t="str">
        <f ca="1">CONCATENATE( "01.04.",YEAR(NOW())-1)</f>
        <v>01.04.2024</v>
      </c>
    </row>
    <row r="5" spans="1:1">
      <c r="A5" t="str">
        <f ca="1">CONCATENATE( "01.05.",YEAR(NOW())-1)</f>
        <v>01.05.2024</v>
      </c>
    </row>
    <row r="6" spans="1:1">
      <c r="A6" t="str">
        <f ca="1">CONCATENATE( "01.06.",YEAR(NOW())-1)</f>
        <v>01.06.2024</v>
      </c>
    </row>
    <row r="7" spans="1:1">
      <c r="A7" t="str">
        <f ca="1">CONCATENATE( "01.07.",YEAR(NOW())-1)</f>
        <v>01.07.2024</v>
      </c>
    </row>
    <row r="8" spans="1:1">
      <c r="A8" t="str">
        <f ca="1">CONCATENATE( "01.08.",YEAR(NOW())-1)</f>
        <v>01.08.2024</v>
      </c>
    </row>
    <row r="9" spans="1:1">
      <c r="A9" t="str">
        <f ca="1">CONCATENATE( "01.09.",YEAR(NOW())-1)</f>
        <v>01.09.2024</v>
      </c>
    </row>
    <row r="10" spans="1:1">
      <c r="A10" t="str">
        <f ca="1">CONCATENATE( "01.10.",YEAR(NOW())-1)</f>
        <v>01.10.2024</v>
      </c>
    </row>
    <row r="11" spans="1:1">
      <c r="A11" t="str">
        <f ca="1">CONCATENATE( "01.11.",YEAR(NOW())-1)</f>
        <v>01.11.2024</v>
      </c>
    </row>
    <row r="12" spans="1:1">
      <c r="A12" t="str">
        <f ca="1">CONCATENATE( "01.12.",YEAR(NOW())-1)</f>
        <v>01.12.2024</v>
      </c>
    </row>
    <row r="13" spans="1:1">
      <c r="A13" t="str">
        <f ca="1">CONCATENATE( "01.01.",YEAR(NOW()))</f>
        <v>01.01.2025</v>
      </c>
    </row>
    <row r="14" spans="1:1">
      <c r="A14" t="str">
        <f ca="1">CONCATENATE( "01.02.",YEAR(NOW()))</f>
        <v>01.02.2025</v>
      </c>
    </row>
    <row r="15" spans="1:1">
      <c r="A15" t="str">
        <f ca="1">CONCATENATE( "01.03.",YEAR(NOW()))</f>
        <v>01.03.2025</v>
      </c>
    </row>
    <row r="16" spans="1:1">
      <c r="A16" t="str">
        <f ca="1">CONCATENATE( "01.04.",YEAR(NOW()))</f>
        <v>01.04.2025</v>
      </c>
    </row>
    <row r="17" spans="1:1">
      <c r="A17" t="str">
        <f ca="1">CONCATENATE( "01.05.",YEAR(NOW()))</f>
        <v>01.05.2025</v>
      </c>
    </row>
    <row r="18" spans="1:1">
      <c r="A18" t="str">
        <f ca="1">CONCATENATE( "01.06.",YEAR(NOW()))</f>
        <v>01.06.2025</v>
      </c>
    </row>
    <row r="19" spans="1:1">
      <c r="A19" t="str">
        <f ca="1">CONCATENATE( "01.07.",YEAR(NOW()))</f>
        <v>01.07.2025</v>
      </c>
    </row>
    <row r="20" spans="1:1">
      <c r="A20" t="str">
        <f ca="1">CONCATENATE( "01.08.",YEAR(NOW()))</f>
        <v>01.08.2025</v>
      </c>
    </row>
    <row r="21" spans="1:1">
      <c r="A21" t="str">
        <f ca="1">CONCATENATE( "01.09.",YEAR(NOW()))</f>
        <v>01.09.2025</v>
      </c>
    </row>
    <row r="22" spans="1:1">
      <c r="A22" t="str">
        <f ca="1">CONCATENATE( "01.10.",YEAR(NOW()))</f>
        <v>01.10.2025</v>
      </c>
    </row>
    <row r="23" spans="1:1">
      <c r="A23" t="str">
        <f ca="1">CONCATENATE( "01.11.",YEAR(NOW()))</f>
        <v>01.11.2025</v>
      </c>
    </row>
    <row r="24" spans="1:1">
      <c r="A24" t="str">
        <f ca="1">CONCATENATE( "01.12.",YEAR(NOW()))</f>
        <v>01.12.2025</v>
      </c>
    </row>
    <row r="25" spans="1:1">
      <c r="A25" t="str">
        <f ca="1">CONCATENATE( "01.01.",YEAR(NOW())+1)</f>
        <v>01.01.2026</v>
      </c>
    </row>
    <row r="26" spans="1:1">
      <c r="A26" t="str">
        <f ca="1">CONCATENATE( "01.02.",YEAR(NOW())+1)</f>
        <v>01.02.2026</v>
      </c>
    </row>
    <row r="27" spans="1:1">
      <c r="A27" t="str">
        <f ca="1">CONCATENATE( "01.03.",YEAR(NOW())+1)</f>
        <v>01.03.2026</v>
      </c>
    </row>
    <row r="28" spans="1:1">
      <c r="A28" t="str">
        <f ca="1">CONCATENATE( "01.04.",YEAR(NOW())+1)</f>
        <v>01.04.2026</v>
      </c>
    </row>
    <row r="29" spans="1:1">
      <c r="A29" t="str">
        <f ca="1">CONCATENATE( "01.05.",YEAR(NOW())+1)</f>
        <v>01.05.2026</v>
      </c>
    </row>
    <row r="30" spans="1:1">
      <c r="A30" t="str">
        <f ca="1">CONCATENATE( "01.06.",YEAR(NOW())+1)</f>
        <v>01.06.2026</v>
      </c>
    </row>
    <row r="31" spans="1:1">
      <c r="A31" t="str">
        <f ca="1">CONCATENATE( "01.07.",YEAR(NOW())+1)</f>
        <v>01.07.2026</v>
      </c>
    </row>
    <row r="32" spans="1:1">
      <c r="A32" t="str">
        <f ca="1">CONCATENATE( "01.08.",YEAR(NOW())+1)</f>
        <v>01.08.2026</v>
      </c>
    </row>
    <row r="33" spans="1:1">
      <c r="A33" t="str">
        <f ca="1">CONCATENATE( "01.09.",YEAR(NOW())+1)</f>
        <v>01.09.2026</v>
      </c>
    </row>
    <row r="34" spans="1:1">
      <c r="A34" t="str">
        <f ca="1">CONCATENATE( "01.10.",YEAR(NOW())+1)</f>
        <v>01.10.2026</v>
      </c>
    </row>
    <row r="35" spans="1:1">
      <c r="A35" t="str">
        <f ca="1">CONCATENATE( "01.11.",YEAR(NOW())+1)</f>
        <v>01.11.2026</v>
      </c>
    </row>
    <row r="36" spans="1:1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56"/>
  <sheetViews>
    <sheetView topLeftCell="A50" zoomScaleNormal="100" workbookViewId="0"/>
  </sheetViews>
  <sheetFormatPr defaultColWidth="11.54296875" defaultRowHeight="12.5"/>
  <cols>
    <col min="1" max="1" width="43.26953125" customWidth="1"/>
    <col min="2" max="2" width="45" customWidth="1"/>
  </cols>
  <sheetData>
    <row r="1" spans="1:2" ht="60.4" customHeight="1">
      <c r="A1" s="2">
        <v>2000</v>
      </c>
      <c r="B1" t="s">
        <v>109</v>
      </c>
    </row>
    <row r="2" spans="1:2" ht="60.4" customHeight="1">
      <c r="A2" s="2">
        <v>2100</v>
      </c>
      <c r="B2" t="s">
        <v>110</v>
      </c>
    </row>
    <row r="3" spans="1:2" ht="60.4" customHeight="1">
      <c r="A3" s="2">
        <v>2110</v>
      </c>
      <c r="B3" t="s">
        <v>111</v>
      </c>
    </row>
    <row r="4" spans="1:2" ht="60.4" customHeight="1">
      <c r="A4" s="2">
        <v>2111</v>
      </c>
      <c r="B4" t="s">
        <v>112</v>
      </c>
    </row>
    <row r="5" spans="1:2" ht="60.4" customHeight="1">
      <c r="A5" s="2">
        <v>2112</v>
      </c>
      <c r="B5" t="s">
        <v>113</v>
      </c>
    </row>
    <row r="6" spans="1:2" ht="60.4" customHeight="1">
      <c r="A6" s="2">
        <v>2120</v>
      </c>
      <c r="B6" t="s">
        <v>114</v>
      </c>
    </row>
    <row r="7" spans="1:2" ht="60.4" customHeight="1">
      <c r="A7" s="2">
        <v>2200</v>
      </c>
      <c r="B7" t="s">
        <v>115</v>
      </c>
    </row>
    <row r="8" spans="1:2" ht="60.4" customHeight="1">
      <c r="A8" s="2">
        <v>2210</v>
      </c>
      <c r="B8" t="s">
        <v>116</v>
      </c>
    </row>
    <row r="9" spans="1:2" ht="60.4" customHeight="1">
      <c r="A9" s="2">
        <v>2220</v>
      </c>
      <c r="B9" t="s">
        <v>117</v>
      </c>
    </row>
    <row r="10" spans="1:2" ht="60.4" customHeight="1">
      <c r="A10" s="2">
        <v>2230</v>
      </c>
      <c r="B10" t="s">
        <v>118</v>
      </c>
    </row>
    <row r="11" spans="1:2" ht="60.4" customHeight="1">
      <c r="A11" s="2">
        <v>2240</v>
      </c>
      <c r="B11" t="s">
        <v>119</v>
      </c>
    </row>
    <row r="12" spans="1:2" ht="60.4" customHeight="1">
      <c r="A12" s="2">
        <v>2250</v>
      </c>
      <c r="B12" t="s">
        <v>120</v>
      </c>
    </row>
    <row r="13" spans="1:2" ht="60.4" customHeight="1">
      <c r="A13" s="2">
        <v>2260</v>
      </c>
      <c r="B13" t="s">
        <v>121</v>
      </c>
    </row>
    <row r="14" spans="1:2" ht="60.4" customHeight="1">
      <c r="A14" s="2">
        <v>2270</v>
      </c>
      <c r="B14" t="s">
        <v>122</v>
      </c>
    </row>
    <row r="15" spans="1:2" ht="60.4" customHeight="1">
      <c r="A15" s="2">
        <v>2271</v>
      </c>
      <c r="B15" t="s">
        <v>123</v>
      </c>
    </row>
    <row r="16" spans="1:2" ht="60.4" customHeight="1">
      <c r="A16" s="2">
        <v>2272</v>
      </c>
      <c r="B16" t="s">
        <v>124</v>
      </c>
    </row>
    <row r="17" spans="1:2" ht="60.4" customHeight="1">
      <c r="A17" s="2">
        <v>2273</v>
      </c>
      <c r="B17" t="s">
        <v>125</v>
      </c>
    </row>
    <row r="18" spans="1:2" ht="60.4" customHeight="1">
      <c r="A18" s="2">
        <v>2274</v>
      </c>
      <c r="B18" t="s">
        <v>126</v>
      </c>
    </row>
    <row r="19" spans="1:2" ht="60.4" customHeight="1">
      <c r="A19" s="2">
        <v>2275</v>
      </c>
      <c r="B19" t="s">
        <v>127</v>
      </c>
    </row>
    <row r="20" spans="1:2" ht="60.4" customHeight="1">
      <c r="A20" s="2">
        <v>2276</v>
      </c>
      <c r="B20" t="s">
        <v>128</v>
      </c>
    </row>
    <row r="21" spans="1:2" ht="60.4" customHeight="1">
      <c r="A21" s="2">
        <v>2280</v>
      </c>
      <c r="B21" t="s">
        <v>129</v>
      </c>
    </row>
    <row r="22" spans="1:2" ht="60.4" customHeight="1">
      <c r="A22" s="2">
        <v>2281</v>
      </c>
      <c r="B22" t="s">
        <v>130</v>
      </c>
    </row>
    <row r="23" spans="1:2" ht="60.4" customHeight="1">
      <c r="A23" s="2">
        <v>2282</v>
      </c>
      <c r="B23" t="s">
        <v>131</v>
      </c>
    </row>
    <row r="24" spans="1:2" ht="60.4" customHeight="1">
      <c r="A24" s="2">
        <v>2400</v>
      </c>
      <c r="B24" t="s">
        <v>132</v>
      </c>
    </row>
    <row r="25" spans="1:2" ht="60.4" customHeight="1">
      <c r="A25" s="2">
        <v>2410</v>
      </c>
      <c r="B25" t="s">
        <v>133</v>
      </c>
    </row>
    <row r="26" spans="1:2" ht="60.4" customHeight="1">
      <c r="A26" s="2">
        <v>2420</v>
      </c>
      <c r="B26" t="s">
        <v>134</v>
      </c>
    </row>
    <row r="27" spans="1:2" ht="60.4" customHeight="1">
      <c r="A27" s="2">
        <v>2600</v>
      </c>
      <c r="B27" t="s">
        <v>135</v>
      </c>
    </row>
    <row r="28" spans="1:2" ht="60.4" customHeight="1">
      <c r="A28" s="2">
        <v>2610</v>
      </c>
      <c r="B28" t="s">
        <v>136</v>
      </c>
    </row>
    <row r="29" spans="1:2" ht="60.4" customHeight="1">
      <c r="A29" s="2">
        <v>2620</v>
      </c>
      <c r="B29" t="s">
        <v>137</v>
      </c>
    </row>
    <row r="30" spans="1:2" ht="60.4" customHeight="1">
      <c r="A30" s="2">
        <v>2630</v>
      </c>
      <c r="B30" t="s">
        <v>138</v>
      </c>
    </row>
    <row r="31" spans="1:2" ht="60.4" customHeight="1">
      <c r="A31" s="2">
        <v>2700</v>
      </c>
      <c r="B31" t="s">
        <v>139</v>
      </c>
    </row>
    <row r="32" spans="1:2" ht="60.4" customHeight="1">
      <c r="A32" s="2">
        <v>2710</v>
      </c>
      <c r="B32" t="s">
        <v>140</v>
      </c>
    </row>
    <row r="33" spans="1:2" ht="60.4" customHeight="1">
      <c r="A33" s="2">
        <v>2720</v>
      </c>
      <c r="B33" t="s">
        <v>141</v>
      </c>
    </row>
    <row r="34" spans="1:2" ht="60.4" customHeight="1">
      <c r="A34" s="2">
        <v>2730</v>
      </c>
      <c r="B34" t="s">
        <v>142</v>
      </c>
    </row>
    <row r="35" spans="1:2" ht="60.4" customHeight="1">
      <c r="A35" s="2">
        <v>2800</v>
      </c>
      <c r="B35" t="s">
        <v>143</v>
      </c>
    </row>
    <row r="36" spans="1:2" ht="60.4" customHeight="1">
      <c r="A36" s="2">
        <v>3000</v>
      </c>
      <c r="B36" t="s">
        <v>144</v>
      </c>
    </row>
    <row r="37" spans="1:2" ht="60.4" customHeight="1">
      <c r="A37" s="2">
        <v>3100</v>
      </c>
      <c r="B37" t="s">
        <v>145</v>
      </c>
    </row>
    <row r="38" spans="1:2" ht="60.4" customHeight="1">
      <c r="A38" s="2">
        <v>3110</v>
      </c>
      <c r="B38" t="s">
        <v>146</v>
      </c>
    </row>
    <row r="39" spans="1:2" ht="60.4" customHeight="1">
      <c r="A39" s="2">
        <v>3120</v>
      </c>
      <c r="B39" t="s">
        <v>147</v>
      </c>
    </row>
    <row r="40" spans="1:2" ht="60.4" customHeight="1">
      <c r="A40" s="2">
        <v>3121</v>
      </c>
      <c r="B40" t="s">
        <v>148</v>
      </c>
    </row>
    <row r="41" spans="1:2" ht="60.4" customHeight="1">
      <c r="A41" s="2">
        <v>3122</v>
      </c>
      <c r="B41" t="s">
        <v>149</v>
      </c>
    </row>
    <row r="42" spans="1:2" ht="60.4" customHeight="1">
      <c r="A42" s="2">
        <v>3130</v>
      </c>
      <c r="B42" t="s">
        <v>150</v>
      </c>
    </row>
    <row r="43" spans="1:2" ht="60.4" customHeight="1">
      <c r="A43" s="2">
        <v>3131</v>
      </c>
      <c r="B43" t="s">
        <v>151</v>
      </c>
    </row>
    <row r="44" spans="1:2" ht="60.4" customHeight="1">
      <c r="A44" s="2">
        <v>3132</v>
      </c>
      <c r="B44" t="s">
        <v>152</v>
      </c>
    </row>
    <row r="45" spans="1:2" ht="60.4" customHeight="1">
      <c r="A45" s="2">
        <v>3140</v>
      </c>
      <c r="B45" t="s">
        <v>153</v>
      </c>
    </row>
    <row r="46" spans="1:2" ht="60.4" customHeight="1">
      <c r="A46" s="2">
        <v>3141</v>
      </c>
      <c r="B46" t="s">
        <v>154</v>
      </c>
    </row>
    <row r="47" spans="1:2" ht="60.4" customHeight="1">
      <c r="A47" s="2">
        <v>3142</v>
      </c>
      <c r="B47" t="s">
        <v>155</v>
      </c>
    </row>
    <row r="48" spans="1:2" ht="60.4" customHeight="1">
      <c r="A48" s="2">
        <v>3143</v>
      </c>
      <c r="B48" t="s">
        <v>156</v>
      </c>
    </row>
    <row r="49" spans="1:2" ht="60.4" customHeight="1">
      <c r="A49" s="2">
        <v>3150</v>
      </c>
      <c r="B49" t="s">
        <v>157</v>
      </c>
    </row>
    <row r="50" spans="1:2" ht="60.4" customHeight="1">
      <c r="A50" s="2">
        <v>3160</v>
      </c>
      <c r="B50" t="s">
        <v>158</v>
      </c>
    </row>
    <row r="51" spans="1:2" ht="60.4" customHeight="1">
      <c r="A51" s="2">
        <v>3200</v>
      </c>
      <c r="B51" t="s">
        <v>159</v>
      </c>
    </row>
    <row r="52" spans="1:2" ht="60.4" customHeight="1">
      <c r="A52" s="2">
        <v>3210</v>
      </c>
      <c r="B52" t="s">
        <v>160</v>
      </c>
    </row>
    <row r="53" spans="1:2" ht="60.4" customHeight="1">
      <c r="A53" s="2">
        <v>3220</v>
      </c>
      <c r="B53" t="s">
        <v>161</v>
      </c>
    </row>
    <row r="54" spans="1:2" ht="60.4" customHeight="1">
      <c r="A54" s="2">
        <v>3230</v>
      </c>
      <c r="B54" t="s">
        <v>162</v>
      </c>
    </row>
    <row r="55" spans="1:2" ht="60.4" customHeight="1">
      <c r="A55" s="2">
        <v>3240</v>
      </c>
      <c r="B55" t="s">
        <v>163</v>
      </c>
    </row>
    <row r="56" spans="1:2" ht="60.4" customHeight="1">
      <c r="A56" s="2">
        <v>9000</v>
      </c>
      <c r="B56" t="s">
        <v>164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zoomScaleNormal="100" zoomScalePageLayoutView="60" workbookViewId="0"/>
  </sheetViews>
  <sheetFormatPr defaultColWidth="11.54296875" defaultRowHeight="12.5"/>
  <cols>
    <col min="1" max="1" width="64.7265625" customWidth="1"/>
    <col min="2" max="2" width="17.1796875" customWidth="1"/>
  </cols>
  <sheetData>
    <row r="1" spans="1:2">
      <c r="A1" t="s">
        <v>165</v>
      </c>
      <c r="B1" t="s">
        <v>166</v>
      </c>
    </row>
    <row r="2" spans="1:2">
      <c r="A2" t="s">
        <v>167</v>
      </c>
      <c r="B2" t="s">
        <v>168</v>
      </c>
    </row>
    <row r="3" spans="1:2">
      <c r="A3" t="s">
        <v>54</v>
      </c>
      <c r="B3" t="s">
        <v>169</v>
      </c>
    </row>
    <row r="4" spans="1:2">
      <c r="A4" t="s">
        <v>30</v>
      </c>
      <c r="B4" t="s">
        <v>170</v>
      </c>
    </row>
    <row r="5" spans="1:2">
      <c r="A5" t="s">
        <v>171</v>
      </c>
      <c r="B5" t="s">
        <v>172</v>
      </c>
    </row>
    <row r="6" spans="1:2">
      <c r="A6" t="s">
        <v>173</v>
      </c>
      <c r="B6" t="s">
        <v>174</v>
      </c>
    </row>
    <row r="7" spans="1:2">
      <c r="A7" t="s">
        <v>175</v>
      </c>
      <c r="B7" t="s">
        <v>176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2025-02-13T08:24:32Z</dcterms:modified>
  <dc:language>ru-RU</dc:language>
</cp:coreProperties>
</file>